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73F577D-6EEE-4F89-876C-2A8F26ABAB25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/>
  <c r="D46" i="1"/>
  <c r="D45" i="1"/>
  <c r="P43" i="1"/>
  <c r="P44" i="1" s="1"/>
  <c r="M43" i="1"/>
  <c r="M44" i="1" s="1"/>
  <c r="L43" i="1"/>
  <c r="L44" i="1" s="1"/>
  <c r="I43" i="1"/>
  <c r="I44" i="1" s="1"/>
  <c r="H43" i="1"/>
  <c r="H44" i="1" s="1"/>
  <c r="E43" i="1"/>
  <c r="E44" i="1" s="1"/>
  <c r="D42" i="1"/>
  <c r="P41" i="1"/>
  <c r="O41" i="1"/>
  <c r="O43" i="1" s="1"/>
  <c r="O44" i="1" s="1"/>
  <c r="N41" i="1"/>
  <c r="N43" i="1" s="1"/>
  <c r="N44" i="1" s="1"/>
  <c r="M41" i="1"/>
  <c r="L41" i="1"/>
  <c r="K41" i="1"/>
  <c r="K43" i="1" s="1"/>
  <c r="K44" i="1" s="1"/>
  <c r="J41" i="1"/>
  <c r="J43" i="1" s="1"/>
  <c r="J44" i="1" s="1"/>
  <c r="I41" i="1"/>
  <c r="H41" i="1"/>
  <c r="G41" i="1"/>
  <c r="G43" i="1" s="1"/>
  <c r="G44" i="1" s="1"/>
  <c r="F41" i="1"/>
  <c r="F43" i="1" s="1"/>
  <c r="E41" i="1"/>
  <c r="P40" i="1"/>
  <c r="O40" i="1"/>
  <c r="N40" i="1"/>
  <c r="M40" i="1"/>
  <c r="L40" i="1"/>
  <c r="K40" i="1"/>
  <c r="J40" i="1"/>
  <c r="I40" i="1"/>
  <c r="H40" i="1"/>
  <c r="G40" i="1"/>
  <c r="F40" i="1"/>
  <c r="E40" i="1"/>
  <c r="D39" i="1"/>
  <c r="D38" i="1"/>
  <c r="D37" i="1"/>
  <c r="D36" i="1"/>
  <c r="D40" i="1" s="1"/>
  <c r="D35" i="1"/>
  <c r="D34" i="1"/>
  <c r="D33" i="1"/>
  <c r="D32" i="1"/>
  <c r="D31" i="1"/>
  <c r="D30" i="1"/>
  <c r="D27" i="1"/>
  <c r="D26" i="1"/>
  <c r="D25" i="1"/>
  <c r="B25" i="1"/>
  <c r="D21" i="1"/>
  <c r="D20" i="1"/>
  <c r="P19" i="1"/>
  <c r="O19" i="1"/>
  <c r="N19" i="1"/>
  <c r="M19" i="1"/>
  <c r="L19" i="1"/>
  <c r="K19" i="1"/>
  <c r="J19" i="1"/>
  <c r="I19" i="1"/>
  <c r="H19" i="1"/>
  <c r="G19" i="1"/>
  <c r="D19" i="1" s="1"/>
  <c r="F19" i="1"/>
  <c r="E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D15" i="1" s="1"/>
  <c r="F15" i="1"/>
  <c r="E15" i="1"/>
  <c r="D14" i="1"/>
  <c r="D13" i="1"/>
  <c r="P12" i="1"/>
  <c r="O12" i="1"/>
  <c r="N12" i="1"/>
  <c r="M12" i="1"/>
  <c r="L12" i="1"/>
  <c r="K12" i="1"/>
  <c r="J12" i="1"/>
  <c r="I12" i="1"/>
  <c r="H12" i="1"/>
  <c r="G12" i="1"/>
  <c r="F12" i="1"/>
  <c r="D12" i="1" s="1"/>
  <c r="E12" i="1"/>
  <c r="D11" i="1"/>
  <c r="D10" i="1"/>
  <c r="P9" i="1"/>
  <c r="O9" i="1"/>
  <c r="N9" i="1"/>
  <c r="M9" i="1"/>
  <c r="L9" i="1"/>
  <c r="K9" i="1"/>
  <c r="J9" i="1"/>
  <c r="I9" i="1"/>
  <c r="H9" i="1"/>
  <c r="G9" i="1"/>
  <c r="F9" i="1"/>
  <c r="E9" i="1"/>
  <c r="D9" i="1" s="1"/>
  <c r="P4" i="1"/>
  <c r="O4" i="1"/>
  <c r="N4" i="1"/>
  <c r="M4" i="1"/>
  <c r="L4" i="1"/>
  <c r="K4" i="1"/>
  <c r="J4" i="1"/>
  <c r="I4" i="1"/>
  <c r="H4" i="1"/>
  <c r="G4" i="1"/>
  <c r="F4" i="1"/>
  <c r="E4" i="1"/>
  <c r="A2" i="1"/>
  <c r="K23" i="1" l="1"/>
  <c r="K22" i="1" s="1"/>
  <c r="O23" i="1"/>
  <c r="O22" i="1" s="1"/>
  <c r="B26" i="1"/>
  <c r="N23" i="1" s="1"/>
  <c r="H23" i="1"/>
  <c r="P23" i="1"/>
  <c r="F44" i="1"/>
  <c r="D43" i="1"/>
  <c r="N24" i="1"/>
  <c r="N22" i="1"/>
  <c r="D44" i="1"/>
  <c r="E23" i="1"/>
  <c r="I23" i="1"/>
  <c r="M23" i="1"/>
  <c r="A30" i="1"/>
  <c r="D41" i="1"/>
  <c r="O24" i="1"/>
  <c r="F23" i="1"/>
  <c r="J23" i="1"/>
  <c r="K24" i="1" l="1"/>
  <c r="P24" i="1"/>
  <c r="P22" i="1"/>
  <c r="G23" i="1"/>
  <c r="H24" i="1"/>
  <c r="H22" i="1"/>
  <c r="L23" i="1"/>
  <c r="I24" i="1"/>
  <c r="I22" i="1"/>
  <c r="M24" i="1"/>
  <c r="M22" i="1"/>
  <c r="J22" i="1"/>
  <c r="J24" i="1"/>
  <c r="E24" i="1"/>
  <c r="E22" i="1"/>
  <c r="F24" i="1"/>
  <c r="F22" i="1"/>
  <c r="O28" i="1"/>
  <c r="O29" i="1" s="1"/>
  <c r="K28" i="1"/>
  <c r="K29" i="1" s="1"/>
  <c r="G28" i="1"/>
  <c r="G29" i="1" s="1"/>
  <c r="E28" i="1"/>
  <c r="P28" i="1"/>
  <c r="P29" i="1" s="1"/>
  <c r="N28" i="1"/>
  <c r="N29" i="1" s="1"/>
  <c r="J28" i="1"/>
  <c r="J29" i="1" s="1"/>
  <c r="F28" i="1"/>
  <c r="F29" i="1" s="1"/>
  <c r="M28" i="1"/>
  <c r="M29" i="1" s="1"/>
  <c r="L28" i="1"/>
  <c r="L29" i="1" s="1"/>
  <c r="I28" i="1"/>
  <c r="I29" i="1" s="1"/>
  <c r="H28" i="1"/>
  <c r="H29" i="1" s="1"/>
  <c r="G22" i="1" l="1"/>
  <c r="G24" i="1"/>
  <c r="D24" i="1" s="1"/>
  <c r="D23" i="1"/>
  <c r="D22" i="1" s="1"/>
  <c r="L24" i="1"/>
  <c r="L22" i="1"/>
  <c r="D28" i="1"/>
  <c r="E29" i="1"/>
  <c r="D29" i="1" s="1"/>
</calcChain>
</file>

<file path=xl/sharedStrings.xml><?xml version="1.0" encoding="utf-8"?>
<sst xmlns="http://schemas.openxmlformats.org/spreadsheetml/2006/main" count="98" uniqueCount="54">
  <si>
    <t>СПЕЦИФИКАЦИЯ</t>
  </si>
  <si>
    <t>Приложение № 9</t>
  </si>
  <si>
    <t>Дименсия</t>
  </si>
  <si>
    <t>ГОДИШНО</t>
  </si>
  <si>
    <t>Основни съоръжения в работа всеки месец</t>
  </si>
  <si>
    <t>ПГ</t>
  </si>
  <si>
    <t>ТГ, ДВГ, ГТ и ТГку</t>
  </si>
  <si>
    <t>ВК и ППК</t>
  </si>
  <si>
    <t>Q реализация (продажба и собствено потребление)</t>
  </si>
  <si>
    <t>общо</t>
  </si>
  <si>
    <t>MWh</t>
  </si>
  <si>
    <t>с гореща вода</t>
  </si>
  <si>
    <t>с водна пара</t>
  </si>
  <si>
    <t>Q отпуснато от източниците</t>
  </si>
  <si>
    <t>Q произведена (от съоръженията за комб. и разделно произв.)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</si>
  <si>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</si>
  <si>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Q произведена от ВК</t>
  </si>
  <si>
    <t>Q произведена от ППК</t>
  </si>
  <si>
    <t>Топлинна ефективност</t>
  </si>
  <si>
    <t>Общо ВК§ППК</t>
  </si>
  <si>
    <t>%</t>
  </si>
  <si>
    <t>Гориво за ВК§ППК</t>
  </si>
  <si>
    <t>топлина на горивата</t>
  </si>
  <si>
    <t>условно гориво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</si>
  <si>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</si>
  <si>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Гориво за ВК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</si>
  <si>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</si>
  <si>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t>Гориво за ППК</t>
  </si>
  <si>
    <t>Горивa ОБЩО за ТЕЦ</t>
  </si>
  <si>
    <t>природен газ</t>
  </si>
  <si>
    <t>мазут</t>
  </si>
  <si>
    <t>t</t>
  </si>
  <si>
    <t>газьол</t>
  </si>
  <si>
    <t>въглища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</si>
  <si>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</si>
  <si>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</si>
  <si>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производство, в т.ч.:</t>
  </si>
  <si>
    <t>от Г на ДВГ, ГТ и ТГ</t>
  </si>
  <si>
    <t>комбинирана ел. ен.</t>
  </si>
  <si>
    <t>некомбинирана ел. ен.</t>
  </si>
  <si>
    <t>Е сн</t>
  </si>
  <si>
    <t>Е реализация</t>
  </si>
  <si>
    <t>собств. потребление</t>
  </si>
  <si>
    <t>продажба в т. ч. :</t>
  </si>
  <si>
    <t>Е продажба</t>
  </si>
  <si>
    <t>на НЕК</t>
  </si>
  <si>
    <t>на ЕРД</t>
  </si>
  <si>
    <t>на други</t>
  </si>
  <si>
    <t>Максимален топлинен товар</t>
  </si>
  <si>
    <t>MW</t>
  </si>
  <si>
    <t>Гл. счетоводител:</t>
  </si>
  <si>
    <t>Изп. директор:</t>
  </si>
  <si>
    <t>/Снежина Георгиева-Атанасова/</t>
  </si>
  <si>
    <t>/Благовест Начев/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</si>
</sst>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ПРОГНОЗНИ ПАРАМЕТРИ НРП от &quot;0.0000&quot; г.&quot;"/>
    <numFmt numFmtId="165" formatCode="mmmm"/>
    <numFmt numFmtId="166" formatCode="&quot;начален м. &quot;0"/>
    <numFmt numFmtId="167" formatCode="&quot;ПРОГНОЗНИ ПАРАМЕТРИ &quot;0.0000&quot; г.&quot;"/>
    <numFmt numFmtId="168" formatCode="&quot;при &quot;#,##0&quot; kcal/kg (knm3)&quot;"/>
    <numFmt numFmtId="169" formatCode="&quot;при &quot;#,##0&quot; kcal/knm3&quot;"/>
    <numFmt numFmtId="170" formatCode="&quot;при &quot;#,##0&quot; kcal/kg&quot;"/>
    <numFmt numFmtId="171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165" fontId="3" fillId="0" borderId="4" xfId="0" applyNumberFormat="1" applyFont="1" applyBorder="1" applyAlignment="1" applyProtection="1">
      <alignment horizontal="center" vertical="center"/>
      <protection hidden="1"/>
    </xf>
    <xf numFmtId="165" fontId="3" fillId="0" borderId="5" xfId="0" applyNumberFormat="1" applyFont="1" applyBorder="1" applyAlignment="1" applyProtection="1">
      <alignment horizontal="center" vertical="center"/>
      <protection hidden="1"/>
    </xf>
    <xf numFmtId="166" fontId="3" fillId="2" borderId="4" xfId="0" applyNumberFormat="1" applyFont="1" applyFill="1" applyBorder="1" applyAlignment="1" applyProtection="1">
      <alignment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hidden="1"/>
    </xf>
    <xf numFmtId="1" fontId="3" fillId="0" borderId="5" xfId="0" applyNumberFormat="1" applyFont="1" applyBorder="1" applyAlignment="1" applyProtection="1">
      <alignment horizontal="center" vertical="center"/>
      <protection hidden="1"/>
    </xf>
    <xf numFmtId="167" fontId="3" fillId="0" borderId="4" xfId="0" applyNumberFormat="1" applyFont="1" applyBorder="1" applyAlignment="1" applyProtection="1">
      <alignment vertical="top" wrapText="1"/>
      <protection hidden="1"/>
    </xf>
    <xf numFmtId="167" fontId="3" fillId="0" borderId="4" xfId="0" applyNumberFormat="1" applyFont="1" applyBorder="1" applyAlignment="1" applyProtection="1">
      <alignment vertical="top"/>
      <protection hidden="1"/>
    </xf>
    <xf numFmtId="3" fontId="3" fillId="0" borderId="4" xfId="0" applyNumberFormat="1" applyFont="1" applyBorder="1" applyAlignment="1" applyProtection="1">
      <alignment horizontal="right" vertical="center"/>
      <protection hidden="1"/>
    </xf>
    <xf numFmtId="3" fontId="3" fillId="2" borderId="4" xfId="0" applyNumberFormat="1" applyFont="1" applyFill="1" applyBorder="1" applyAlignment="1" applyProtection="1">
      <alignment horizontal="right" vertical="center"/>
      <protection locked="0"/>
    </xf>
    <xf numFmtId="3" fontId="3" fillId="2" borderId="5" xfId="0" applyNumberFormat="1" applyFont="1" applyFill="1" applyBorder="1" applyAlignment="1" applyProtection="1">
      <alignment horizontal="right" vertical="center"/>
      <protection locked="0"/>
    </xf>
    <xf numFmtId="167" fontId="3" fillId="0" borderId="4" xfId="0" applyNumberFormat="1" applyFont="1" applyBorder="1" applyAlignment="1" applyProtection="1">
      <alignment vertical="center"/>
      <protection hidden="1"/>
    </xf>
    <xf numFmtId="166" fontId="5" fillId="2" borderId="4" xfId="0" applyNumberFormat="1" applyFont="1" applyFill="1" applyBorder="1" applyAlignment="1" applyProtection="1">
      <alignment vertical="center"/>
      <protection locked="0"/>
    </xf>
    <xf numFmtId="166" fontId="5" fillId="2" borderId="5" xfId="0" applyNumberFormat="1" applyFont="1" applyFill="1" applyBorder="1" applyAlignment="1" applyProtection="1">
      <alignment vertical="center"/>
      <protection locked="0"/>
    </xf>
    <xf numFmtId="0" fontId="3" fillId="0" borderId="4" xfId="0" applyFont="1" applyBorder="1" applyProtection="1"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3" fontId="3" fillId="0" borderId="5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vertical="top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3" fontId="3" fillId="0" borderId="0" xfId="0" applyNumberFormat="1" applyFont="1" applyAlignment="1" applyProtection="1">
      <alignment horizontal="right" vertical="center"/>
      <protection hidden="1"/>
    </xf>
    <xf numFmtId="0" fontId="3" fillId="0" borderId="4" xfId="0" applyFont="1" applyBorder="1" applyAlignment="1" applyProtection="1">
      <alignment vertical="top"/>
      <protection hidden="1"/>
    </xf>
    <xf numFmtId="10" fontId="3" fillId="0" borderId="4" xfId="1" applyNumberFormat="1" applyFont="1" applyBorder="1" applyProtection="1">
      <protection hidden="1"/>
    </xf>
    <xf numFmtId="10" fontId="3" fillId="0" borderId="5" xfId="1" applyNumberFormat="1" applyFont="1" applyBorder="1" applyProtection="1">
      <protection hidden="1"/>
    </xf>
    <xf numFmtId="0" fontId="3" fillId="0" borderId="4" xfId="0" applyFont="1" applyBorder="1" applyAlignment="1" applyProtection="1">
      <alignment vertical="center"/>
      <protection hidden="1"/>
    </xf>
    <xf numFmtId="3" fontId="3" fillId="3" borderId="4" xfId="0" applyNumberFormat="1" applyFont="1" applyFill="1" applyBorder="1" applyAlignment="1" applyProtection="1">
      <alignment horizontal="right" vertical="center"/>
      <protection hidden="1"/>
    </xf>
    <xf numFmtId="3" fontId="3" fillId="3" borderId="5" xfId="0" applyNumberFormat="1" applyFont="1" applyFill="1" applyBorder="1" applyAlignment="1" applyProtection="1">
      <alignment horizontal="right" vertical="center"/>
      <protection hidden="1"/>
    </xf>
    <xf numFmtId="168" fontId="8" fillId="4" borderId="10" xfId="0" applyNumberFormat="1" applyFont="1" applyFill="1" applyBorder="1" applyAlignment="1" applyProtection="1">
      <alignment vertical="center" wrapText="1"/>
      <protection locked="0"/>
    </xf>
    <xf numFmtId="0" fontId="3" fillId="4" borderId="4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4" xfId="0" applyBorder="1" applyProtection="1">
      <protection hidden="1"/>
    </xf>
    <xf numFmtId="0" fontId="3" fillId="0" borderId="8" xfId="0" applyFont="1" applyBorder="1" applyAlignment="1" applyProtection="1">
      <alignment vertical="center"/>
      <protection hidden="1"/>
    </xf>
    <xf numFmtId="0" fontId="3" fillId="0" borderId="9" xfId="0" applyFont="1" applyBorder="1" applyAlignment="1" applyProtection="1">
      <alignment vertical="center"/>
      <protection hidden="1"/>
    </xf>
    <xf numFmtId="169" fontId="3" fillId="2" borderId="4" xfId="0" applyNumberFormat="1" applyFont="1" applyFill="1" applyBorder="1" applyAlignment="1" applyProtection="1">
      <alignment vertical="center" wrapText="1"/>
      <protection locked="0"/>
    </xf>
    <xf numFmtId="170" fontId="3" fillId="2" borderId="10" xfId="0" applyNumberFormat="1" applyFont="1" applyFill="1" applyBorder="1" applyAlignment="1" applyProtection="1">
      <alignment vertical="center" wrapText="1"/>
      <protection locked="0"/>
    </xf>
    <xf numFmtId="168" fontId="8" fillId="2" borderId="10" xfId="0" applyNumberFormat="1" applyFont="1" applyFill="1" applyBorder="1" applyAlignment="1" applyProtection="1">
      <alignment vertical="center" wrapText="1"/>
      <protection locked="0"/>
    </xf>
    <xf numFmtId="0" fontId="10" fillId="0" borderId="4" xfId="0" applyFont="1" applyBorder="1" applyAlignment="1" applyProtection="1">
      <alignment vertical="top"/>
      <protection hidden="1"/>
    </xf>
    <xf numFmtId="0" fontId="10" fillId="0" borderId="4" xfId="0" applyFont="1" applyBorder="1" applyProtection="1">
      <protection hidden="1"/>
    </xf>
    <xf numFmtId="0" fontId="10" fillId="0" borderId="4" xfId="0" applyFont="1" applyBorder="1" applyAlignment="1" applyProtection="1">
      <alignment vertical="center"/>
      <protection hidden="1"/>
    </xf>
    <xf numFmtId="171" fontId="2" fillId="0" borderId="4" xfId="1" applyNumberFormat="1" applyFont="1" applyBorder="1" applyAlignment="1" applyProtection="1">
      <alignment horizontal="center" vertical="center"/>
      <protection hidden="1"/>
    </xf>
    <xf numFmtId="171" fontId="2" fillId="0" borderId="5" xfId="1" applyNumberFormat="1" applyFont="1" applyBorder="1" applyAlignment="1" applyProtection="1">
      <alignment horizontal="center" vertical="center"/>
      <protection hidden="1"/>
    </xf>
    <xf numFmtId="0" fontId="12" fillId="0" borderId="4" xfId="0" applyFont="1" applyBorder="1" applyProtection="1">
      <protection hidden="1"/>
    </xf>
    <xf numFmtId="0" fontId="10" fillId="0" borderId="4" xfId="0" applyFont="1" applyBorder="1" applyAlignment="1" applyProtection="1">
      <alignment horizontal="right"/>
      <protection hidden="1"/>
    </xf>
    <xf numFmtId="0" fontId="3" fillId="0" borderId="4" xfId="0" applyFont="1" applyBorder="1" applyAlignment="1" applyProtection="1">
      <alignment horizontal="right" vertical="center"/>
      <protection hidden="1"/>
    </xf>
    <xf numFmtId="0" fontId="3" fillId="0" borderId="4" xfId="0" applyFont="1" applyBorder="1" applyAlignment="1" applyProtection="1">
      <alignment horizontal="right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/>
      <protection hidden="1"/>
    </xf>
    <xf numFmtId="0" fontId="12" fillId="0" borderId="4" xfId="0" applyFont="1" applyBorder="1" applyAlignment="1" applyProtection="1">
      <alignment vertical="top"/>
      <protection hidden="1"/>
    </xf>
    <xf numFmtId="0" fontId="3" fillId="0" borderId="4" xfId="0" applyFont="1" applyBorder="1" applyAlignment="1" applyProtection="1">
      <alignment horizontal="left" vertical="center" wrapText="1"/>
      <protection hidden="1"/>
    </xf>
    <xf numFmtId="167" fontId="2" fillId="0" borderId="4" xfId="0" applyNumberFormat="1" applyFont="1" applyBorder="1" applyAlignment="1" applyProtection="1">
      <alignment horizontal="left" vertical="top" wrapText="1"/>
      <protection hidden="1"/>
    </xf>
    <xf numFmtId="0" fontId="6" fillId="0" borderId="8" xfId="0" applyFont="1" applyBorder="1" applyAlignment="1" applyProtection="1">
      <alignment vertical="top" wrapText="1"/>
      <protection hidden="1"/>
    </xf>
    <xf numFmtId="0" fontId="6" fillId="0" borderId="9" xfId="0" applyFont="1" applyBorder="1" applyAlignment="1" applyProtection="1">
      <alignment vertical="top" wrapText="1"/>
      <protection hidden="1"/>
    </xf>
    <xf numFmtId="0" fontId="6" fillId="0" borderId="10" xfId="0" applyFont="1" applyBorder="1" applyAlignment="1" applyProtection="1">
      <alignment vertical="top" wrapText="1"/>
      <protection hidden="1"/>
    </xf>
    <xf numFmtId="0" fontId="3" fillId="0" borderId="8" xfId="0" applyFont="1" applyBorder="1" applyAlignment="1" applyProtection="1">
      <alignment vertical="top" wrapText="1"/>
      <protection hidden="1"/>
    </xf>
    <xf numFmtId="0" fontId="3" fillId="0" borderId="9" xfId="0" applyFont="1" applyBorder="1" applyAlignment="1" applyProtection="1">
      <alignment vertical="top" wrapText="1"/>
      <protection hidden="1"/>
    </xf>
    <xf numFmtId="0" fontId="3" fillId="0" borderId="10" xfId="0" applyFont="1" applyBorder="1" applyAlignment="1" applyProtection="1">
      <alignment vertical="top" wrapText="1"/>
      <protection hidden="1"/>
    </xf>
    <xf numFmtId="0" fontId="3" fillId="0" borderId="8" xfId="0" applyFont="1" applyBorder="1" applyAlignment="1" applyProtection="1">
      <alignment horizontal="left" vertical="top"/>
      <protection hidden="1"/>
    </xf>
    <xf numFmtId="0" fontId="3" fillId="0" borderId="10" xfId="0" applyFont="1" applyBorder="1" applyAlignment="1" applyProtection="1">
      <alignment horizontal="left" vertical="top"/>
      <protection hidden="1"/>
    </xf>
    <xf numFmtId="0" fontId="11" fillId="0" borderId="4" xfId="0" applyFont="1" applyBorder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64" fontId="2" fillId="0" borderId="2" xfId="0" applyNumberFormat="1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164" fontId="2" fillId="0" borderId="6" xfId="0" applyNumberFormat="1" applyFont="1" applyBorder="1" applyAlignment="1" applyProtection="1">
      <alignment horizontal="center" vertical="center"/>
      <protection hidden="1"/>
    </xf>
    <xf numFmtId="164" fontId="2" fillId="0" borderId="7" xfId="0" applyNumberFormat="1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arna/Prices/Prices_2019/SEWRK%20docs/tsenovi-model-litsenziant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 1"/>
    </sheetNames>
    <sheetDataSet>
      <sheetData sheetId="0"/>
      <sheetData sheetId="1"/>
      <sheetData sheetId="2"/>
      <sheetData sheetId="3"/>
      <sheetData sheetId="4">
        <row r="3">
          <cell r="B3" t="str">
            <v>"Веолия Енерджи Варна" ЕАД</v>
          </cell>
        </row>
        <row r="75">
          <cell r="E75">
            <v>8182.2413743391799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5"/>
  <sheetViews>
    <sheetView tabSelected="1" workbookViewId="0">
      <selection activeCell="H53" sqref="H53"/>
    </sheetView>
  </sheetViews>
  <sheetFormatPr defaultColWidth="0" defaultRowHeight="12.75" zeroHeight="1" x14ac:dyDescent="0.2"/>
  <cols>
    <col min="1" max="1" width="19.42578125" style="1" customWidth="1"/>
    <col min="2" max="2" width="20.42578125" style="1" customWidth="1"/>
    <col min="3" max="3" width="9.140625" style="4" bestFit="1" customWidth="1"/>
    <col min="4" max="4" width="10.5703125" style="1" customWidth="1"/>
    <col min="5" max="17" width="9.5703125" style="1" customWidth="1"/>
    <col min="18" max="20" width="9.5703125" style="1" hidden="1"/>
    <col min="21" max="21" width="11.5703125" style="1" hidden="1"/>
    <col min="22" max="22" width="11.42578125" style="1" hidden="1"/>
    <col min="23" max="256" width="0" style="1" hidden="1"/>
    <col min="257" max="257" width="19.42578125" style="1" customWidth="1"/>
    <col min="258" max="258" width="20.42578125" style="1" customWidth="1"/>
    <col min="259" max="259" width="9.140625" style="1" bestFit="1" customWidth="1"/>
    <col min="260" max="260" width="10.5703125" style="1" customWidth="1"/>
    <col min="261" max="273" width="9.5703125" style="1" customWidth="1"/>
    <col min="274" max="512" width="0" style="1" hidden="1"/>
    <col min="513" max="513" width="19.42578125" style="1" customWidth="1"/>
    <col min="514" max="514" width="20.42578125" style="1" customWidth="1"/>
    <col min="515" max="515" width="9.140625" style="1" bestFit="1" customWidth="1"/>
    <col min="516" max="516" width="10.5703125" style="1" customWidth="1"/>
    <col min="517" max="529" width="9.5703125" style="1" customWidth="1"/>
    <col min="530" max="768" width="0" style="1" hidden="1"/>
    <col min="769" max="769" width="19.42578125" style="1" customWidth="1"/>
    <col min="770" max="770" width="20.42578125" style="1" customWidth="1"/>
    <col min="771" max="771" width="9.140625" style="1" bestFit="1" customWidth="1"/>
    <col min="772" max="772" width="10.5703125" style="1" customWidth="1"/>
    <col min="773" max="785" width="9.5703125" style="1" customWidth="1"/>
    <col min="786" max="1024" width="0" style="1" hidden="1"/>
    <col min="1025" max="1025" width="19.42578125" style="1" customWidth="1"/>
    <col min="1026" max="1026" width="20.42578125" style="1" customWidth="1"/>
    <col min="1027" max="1027" width="9.140625" style="1" bestFit="1" customWidth="1"/>
    <col min="1028" max="1028" width="10.5703125" style="1" customWidth="1"/>
    <col min="1029" max="1041" width="9.5703125" style="1" customWidth="1"/>
    <col min="1042" max="1280" width="0" style="1" hidden="1"/>
    <col min="1281" max="1281" width="19.42578125" style="1" customWidth="1"/>
    <col min="1282" max="1282" width="20.42578125" style="1" customWidth="1"/>
    <col min="1283" max="1283" width="9.140625" style="1" bestFit="1" customWidth="1"/>
    <col min="1284" max="1284" width="10.5703125" style="1" customWidth="1"/>
    <col min="1285" max="1297" width="9.5703125" style="1" customWidth="1"/>
    <col min="1298" max="1536" width="0" style="1" hidden="1"/>
    <col min="1537" max="1537" width="19.42578125" style="1" customWidth="1"/>
    <col min="1538" max="1538" width="20.42578125" style="1" customWidth="1"/>
    <col min="1539" max="1539" width="9.140625" style="1" bestFit="1" customWidth="1"/>
    <col min="1540" max="1540" width="10.5703125" style="1" customWidth="1"/>
    <col min="1541" max="1553" width="9.5703125" style="1" customWidth="1"/>
    <col min="1554" max="1792" width="0" style="1" hidden="1"/>
    <col min="1793" max="1793" width="19.42578125" style="1" customWidth="1"/>
    <col min="1794" max="1794" width="20.42578125" style="1" customWidth="1"/>
    <col min="1795" max="1795" width="9.140625" style="1" bestFit="1" customWidth="1"/>
    <col min="1796" max="1796" width="10.5703125" style="1" customWidth="1"/>
    <col min="1797" max="1809" width="9.5703125" style="1" customWidth="1"/>
    <col min="1810" max="2048" width="0" style="1" hidden="1"/>
    <col min="2049" max="2049" width="19.42578125" style="1" customWidth="1"/>
    <col min="2050" max="2050" width="20.42578125" style="1" customWidth="1"/>
    <col min="2051" max="2051" width="9.140625" style="1" bestFit="1" customWidth="1"/>
    <col min="2052" max="2052" width="10.5703125" style="1" customWidth="1"/>
    <col min="2053" max="2065" width="9.5703125" style="1" customWidth="1"/>
    <col min="2066" max="2304" width="0" style="1" hidden="1"/>
    <col min="2305" max="2305" width="19.42578125" style="1" customWidth="1"/>
    <col min="2306" max="2306" width="20.42578125" style="1" customWidth="1"/>
    <col min="2307" max="2307" width="9.140625" style="1" bestFit="1" customWidth="1"/>
    <col min="2308" max="2308" width="10.5703125" style="1" customWidth="1"/>
    <col min="2309" max="2321" width="9.5703125" style="1" customWidth="1"/>
    <col min="2322" max="2560" width="0" style="1" hidden="1"/>
    <col min="2561" max="2561" width="19.42578125" style="1" customWidth="1"/>
    <col min="2562" max="2562" width="20.42578125" style="1" customWidth="1"/>
    <col min="2563" max="2563" width="9.140625" style="1" bestFit="1" customWidth="1"/>
    <col min="2564" max="2564" width="10.5703125" style="1" customWidth="1"/>
    <col min="2565" max="2577" width="9.5703125" style="1" customWidth="1"/>
    <col min="2578" max="2816" width="0" style="1" hidden="1"/>
    <col min="2817" max="2817" width="19.42578125" style="1" customWidth="1"/>
    <col min="2818" max="2818" width="20.42578125" style="1" customWidth="1"/>
    <col min="2819" max="2819" width="9.140625" style="1" bestFit="1" customWidth="1"/>
    <col min="2820" max="2820" width="10.5703125" style="1" customWidth="1"/>
    <col min="2821" max="2833" width="9.5703125" style="1" customWidth="1"/>
    <col min="2834" max="3072" width="0" style="1" hidden="1"/>
    <col min="3073" max="3073" width="19.42578125" style="1" customWidth="1"/>
    <col min="3074" max="3074" width="20.42578125" style="1" customWidth="1"/>
    <col min="3075" max="3075" width="9.140625" style="1" bestFit="1" customWidth="1"/>
    <col min="3076" max="3076" width="10.5703125" style="1" customWidth="1"/>
    <col min="3077" max="3089" width="9.5703125" style="1" customWidth="1"/>
    <col min="3090" max="3328" width="0" style="1" hidden="1"/>
    <col min="3329" max="3329" width="19.42578125" style="1" customWidth="1"/>
    <col min="3330" max="3330" width="20.42578125" style="1" customWidth="1"/>
    <col min="3331" max="3331" width="9.140625" style="1" bestFit="1" customWidth="1"/>
    <col min="3332" max="3332" width="10.5703125" style="1" customWidth="1"/>
    <col min="3333" max="3345" width="9.5703125" style="1" customWidth="1"/>
    <col min="3346" max="3584" width="0" style="1" hidden="1"/>
    <col min="3585" max="3585" width="19.42578125" style="1" customWidth="1"/>
    <col min="3586" max="3586" width="20.42578125" style="1" customWidth="1"/>
    <col min="3587" max="3587" width="9.140625" style="1" bestFit="1" customWidth="1"/>
    <col min="3588" max="3588" width="10.5703125" style="1" customWidth="1"/>
    <col min="3589" max="3601" width="9.5703125" style="1" customWidth="1"/>
    <col min="3602" max="3840" width="0" style="1" hidden="1"/>
    <col min="3841" max="3841" width="19.42578125" style="1" customWidth="1"/>
    <col min="3842" max="3842" width="20.42578125" style="1" customWidth="1"/>
    <col min="3843" max="3843" width="9.140625" style="1" bestFit="1" customWidth="1"/>
    <col min="3844" max="3844" width="10.5703125" style="1" customWidth="1"/>
    <col min="3845" max="3857" width="9.5703125" style="1" customWidth="1"/>
    <col min="3858" max="4096" width="0" style="1" hidden="1"/>
    <col min="4097" max="4097" width="19.42578125" style="1" customWidth="1"/>
    <col min="4098" max="4098" width="20.42578125" style="1" customWidth="1"/>
    <col min="4099" max="4099" width="9.140625" style="1" bestFit="1" customWidth="1"/>
    <col min="4100" max="4100" width="10.5703125" style="1" customWidth="1"/>
    <col min="4101" max="4113" width="9.5703125" style="1" customWidth="1"/>
    <col min="4114" max="4352" width="0" style="1" hidden="1"/>
    <col min="4353" max="4353" width="19.42578125" style="1" customWidth="1"/>
    <col min="4354" max="4354" width="20.42578125" style="1" customWidth="1"/>
    <col min="4355" max="4355" width="9.140625" style="1" bestFit="1" customWidth="1"/>
    <col min="4356" max="4356" width="10.5703125" style="1" customWidth="1"/>
    <col min="4357" max="4369" width="9.5703125" style="1" customWidth="1"/>
    <col min="4370" max="4608" width="0" style="1" hidden="1"/>
    <col min="4609" max="4609" width="19.42578125" style="1" customWidth="1"/>
    <col min="4610" max="4610" width="20.42578125" style="1" customWidth="1"/>
    <col min="4611" max="4611" width="9.140625" style="1" bestFit="1" customWidth="1"/>
    <col min="4612" max="4612" width="10.5703125" style="1" customWidth="1"/>
    <col min="4613" max="4625" width="9.5703125" style="1" customWidth="1"/>
    <col min="4626" max="4864" width="0" style="1" hidden="1"/>
    <col min="4865" max="4865" width="19.42578125" style="1" customWidth="1"/>
    <col min="4866" max="4866" width="20.42578125" style="1" customWidth="1"/>
    <col min="4867" max="4867" width="9.140625" style="1" bestFit="1" customWidth="1"/>
    <col min="4868" max="4868" width="10.5703125" style="1" customWidth="1"/>
    <col min="4869" max="4881" width="9.5703125" style="1" customWidth="1"/>
    <col min="4882" max="5120" width="0" style="1" hidden="1"/>
    <col min="5121" max="5121" width="19.42578125" style="1" customWidth="1"/>
    <col min="5122" max="5122" width="20.42578125" style="1" customWidth="1"/>
    <col min="5123" max="5123" width="9.140625" style="1" bestFit="1" customWidth="1"/>
    <col min="5124" max="5124" width="10.5703125" style="1" customWidth="1"/>
    <col min="5125" max="5137" width="9.5703125" style="1" customWidth="1"/>
    <col min="5138" max="5376" width="0" style="1" hidden="1"/>
    <col min="5377" max="5377" width="19.42578125" style="1" customWidth="1"/>
    <col min="5378" max="5378" width="20.42578125" style="1" customWidth="1"/>
    <col min="5379" max="5379" width="9.140625" style="1" bestFit="1" customWidth="1"/>
    <col min="5380" max="5380" width="10.5703125" style="1" customWidth="1"/>
    <col min="5381" max="5393" width="9.5703125" style="1" customWidth="1"/>
    <col min="5394" max="5632" width="0" style="1" hidden="1"/>
    <col min="5633" max="5633" width="19.42578125" style="1" customWidth="1"/>
    <col min="5634" max="5634" width="20.42578125" style="1" customWidth="1"/>
    <col min="5635" max="5635" width="9.140625" style="1" bestFit="1" customWidth="1"/>
    <col min="5636" max="5636" width="10.5703125" style="1" customWidth="1"/>
    <col min="5637" max="5649" width="9.5703125" style="1" customWidth="1"/>
    <col min="5650" max="5888" width="0" style="1" hidden="1"/>
    <col min="5889" max="5889" width="19.42578125" style="1" customWidth="1"/>
    <col min="5890" max="5890" width="20.42578125" style="1" customWidth="1"/>
    <col min="5891" max="5891" width="9.140625" style="1" bestFit="1" customWidth="1"/>
    <col min="5892" max="5892" width="10.5703125" style="1" customWidth="1"/>
    <col min="5893" max="5905" width="9.5703125" style="1" customWidth="1"/>
    <col min="5906" max="6144" width="0" style="1" hidden="1"/>
    <col min="6145" max="6145" width="19.42578125" style="1" customWidth="1"/>
    <col min="6146" max="6146" width="20.42578125" style="1" customWidth="1"/>
    <col min="6147" max="6147" width="9.140625" style="1" bestFit="1" customWidth="1"/>
    <col min="6148" max="6148" width="10.5703125" style="1" customWidth="1"/>
    <col min="6149" max="6161" width="9.5703125" style="1" customWidth="1"/>
    <col min="6162" max="6400" width="0" style="1" hidden="1"/>
    <col min="6401" max="6401" width="19.42578125" style="1" customWidth="1"/>
    <col min="6402" max="6402" width="20.42578125" style="1" customWidth="1"/>
    <col min="6403" max="6403" width="9.140625" style="1" bestFit="1" customWidth="1"/>
    <col min="6404" max="6404" width="10.5703125" style="1" customWidth="1"/>
    <col min="6405" max="6417" width="9.5703125" style="1" customWidth="1"/>
    <col min="6418" max="6656" width="0" style="1" hidden="1"/>
    <col min="6657" max="6657" width="19.42578125" style="1" customWidth="1"/>
    <col min="6658" max="6658" width="20.42578125" style="1" customWidth="1"/>
    <col min="6659" max="6659" width="9.140625" style="1" bestFit="1" customWidth="1"/>
    <col min="6660" max="6660" width="10.5703125" style="1" customWidth="1"/>
    <col min="6661" max="6673" width="9.5703125" style="1" customWidth="1"/>
    <col min="6674" max="6912" width="0" style="1" hidden="1"/>
    <col min="6913" max="6913" width="19.42578125" style="1" customWidth="1"/>
    <col min="6914" max="6914" width="20.42578125" style="1" customWidth="1"/>
    <col min="6915" max="6915" width="9.140625" style="1" bestFit="1" customWidth="1"/>
    <col min="6916" max="6916" width="10.5703125" style="1" customWidth="1"/>
    <col min="6917" max="6929" width="9.5703125" style="1" customWidth="1"/>
    <col min="6930" max="7168" width="0" style="1" hidden="1"/>
    <col min="7169" max="7169" width="19.42578125" style="1" customWidth="1"/>
    <col min="7170" max="7170" width="20.42578125" style="1" customWidth="1"/>
    <col min="7171" max="7171" width="9.140625" style="1" bestFit="1" customWidth="1"/>
    <col min="7172" max="7172" width="10.5703125" style="1" customWidth="1"/>
    <col min="7173" max="7185" width="9.5703125" style="1" customWidth="1"/>
    <col min="7186" max="7424" width="0" style="1" hidden="1"/>
    <col min="7425" max="7425" width="19.42578125" style="1" customWidth="1"/>
    <col min="7426" max="7426" width="20.42578125" style="1" customWidth="1"/>
    <col min="7427" max="7427" width="9.140625" style="1" bestFit="1" customWidth="1"/>
    <col min="7428" max="7428" width="10.5703125" style="1" customWidth="1"/>
    <col min="7429" max="7441" width="9.5703125" style="1" customWidth="1"/>
    <col min="7442" max="7680" width="0" style="1" hidden="1"/>
    <col min="7681" max="7681" width="19.42578125" style="1" customWidth="1"/>
    <col min="7682" max="7682" width="20.42578125" style="1" customWidth="1"/>
    <col min="7683" max="7683" width="9.140625" style="1" bestFit="1" customWidth="1"/>
    <col min="7684" max="7684" width="10.5703125" style="1" customWidth="1"/>
    <col min="7685" max="7697" width="9.5703125" style="1" customWidth="1"/>
    <col min="7698" max="7936" width="0" style="1" hidden="1"/>
    <col min="7937" max="7937" width="19.42578125" style="1" customWidth="1"/>
    <col min="7938" max="7938" width="20.42578125" style="1" customWidth="1"/>
    <col min="7939" max="7939" width="9.140625" style="1" bestFit="1" customWidth="1"/>
    <col min="7940" max="7940" width="10.5703125" style="1" customWidth="1"/>
    <col min="7941" max="7953" width="9.5703125" style="1" customWidth="1"/>
    <col min="7954" max="8192" width="0" style="1" hidden="1"/>
    <col min="8193" max="8193" width="19.42578125" style="1" customWidth="1"/>
    <col min="8194" max="8194" width="20.42578125" style="1" customWidth="1"/>
    <col min="8195" max="8195" width="9.140625" style="1" bestFit="1" customWidth="1"/>
    <col min="8196" max="8196" width="10.5703125" style="1" customWidth="1"/>
    <col min="8197" max="8209" width="9.5703125" style="1" customWidth="1"/>
    <col min="8210" max="8448" width="0" style="1" hidden="1"/>
    <col min="8449" max="8449" width="19.42578125" style="1" customWidth="1"/>
    <col min="8450" max="8450" width="20.42578125" style="1" customWidth="1"/>
    <col min="8451" max="8451" width="9.140625" style="1" bestFit="1" customWidth="1"/>
    <col min="8452" max="8452" width="10.5703125" style="1" customWidth="1"/>
    <col min="8453" max="8465" width="9.5703125" style="1" customWidth="1"/>
    <col min="8466" max="8704" width="0" style="1" hidden="1"/>
    <col min="8705" max="8705" width="19.42578125" style="1" customWidth="1"/>
    <col min="8706" max="8706" width="20.42578125" style="1" customWidth="1"/>
    <col min="8707" max="8707" width="9.140625" style="1" bestFit="1" customWidth="1"/>
    <col min="8708" max="8708" width="10.5703125" style="1" customWidth="1"/>
    <col min="8709" max="8721" width="9.5703125" style="1" customWidth="1"/>
    <col min="8722" max="8960" width="0" style="1" hidden="1"/>
    <col min="8961" max="8961" width="19.42578125" style="1" customWidth="1"/>
    <col min="8962" max="8962" width="20.42578125" style="1" customWidth="1"/>
    <col min="8963" max="8963" width="9.140625" style="1" bestFit="1" customWidth="1"/>
    <col min="8964" max="8964" width="10.5703125" style="1" customWidth="1"/>
    <col min="8965" max="8977" width="9.5703125" style="1" customWidth="1"/>
    <col min="8978" max="9216" width="0" style="1" hidden="1"/>
    <col min="9217" max="9217" width="19.42578125" style="1" customWidth="1"/>
    <col min="9218" max="9218" width="20.42578125" style="1" customWidth="1"/>
    <col min="9219" max="9219" width="9.140625" style="1" bestFit="1" customWidth="1"/>
    <col min="9220" max="9220" width="10.5703125" style="1" customWidth="1"/>
    <col min="9221" max="9233" width="9.5703125" style="1" customWidth="1"/>
    <col min="9234" max="9472" width="0" style="1" hidden="1"/>
    <col min="9473" max="9473" width="19.42578125" style="1" customWidth="1"/>
    <col min="9474" max="9474" width="20.42578125" style="1" customWidth="1"/>
    <col min="9475" max="9475" width="9.140625" style="1" bestFit="1" customWidth="1"/>
    <col min="9476" max="9476" width="10.5703125" style="1" customWidth="1"/>
    <col min="9477" max="9489" width="9.5703125" style="1" customWidth="1"/>
    <col min="9490" max="9728" width="0" style="1" hidden="1"/>
    <col min="9729" max="9729" width="19.42578125" style="1" customWidth="1"/>
    <col min="9730" max="9730" width="20.42578125" style="1" customWidth="1"/>
    <col min="9731" max="9731" width="9.140625" style="1" bestFit="1" customWidth="1"/>
    <col min="9732" max="9732" width="10.5703125" style="1" customWidth="1"/>
    <col min="9733" max="9745" width="9.5703125" style="1" customWidth="1"/>
    <col min="9746" max="9984" width="0" style="1" hidden="1"/>
    <col min="9985" max="9985" width="19.42578125" style="1" customWidth="1"/>
    <col min="9986" max="9986" width="20.42578125" style="1" customWidth="1"/>
    <col min="9987" max="9987" width="9.140625" style="1" bestFit="1" customWidth="1"/>
    <col min="9988" max="9988" width="10.5703125" style="1" customWidth="1"/>
    <col min="9989" max="10001" width="9.5703125" style="1" customWidth="1"/>
    <col min="10002" max="10240" width="0" style="1" hidden="1"/>
    <col min="10241" max="10241" width="19.42578125" style="1" customWidth="1"/>
    <col min="10242" max="10242" width="20.42578125" style="1" customWidth="1"/>
    <col min="10243" max="10243" width="9.140625" style="1" bestFit="1" customWidth="1"/>
    <col min="10244" max="10244" width="10.5703125" style="1" customWidth="1"/>
    <col min="10245" max="10257" width="9.5703125" style="1" customWidth="1"/>
    <col min="10258" max="10496" width="0" style="1" hidden="1"/>
    <col min="10497" max="10497" width="19.42578125" style="1" customWidth="1"/>
    <col min="10498" max="10498" width="20.42578125" style="1" customWidth="1"/>
    <col min="10499" max="10499" width="9.140625" style="1" bestFit="1" customWidth="1"/>
    <col min="10500" max="10500" width="10.5703125" style="1" customWidth="1"/>
    <col min="10501" max="10513" width="9.5703125" style="1" customWidth="1"/>
    <col min="10514" max="10752" width="0" style="1" hidden="1"/>
    <col min="10753" max="10753" width="19.42578125" style="1" customWidth="1"/>
    <col min="10754" max="10754" width="20.42578125" style="1" customWidth="1"/>
    <col min="10755" max="10755" width="9.140625" style="1" bestFit="1" customWidth="1"/>
    <col min="10756" max="10756" width="10.5703125" style="1" customWidth="1"/>
    <col min="10757" max="10769" width="9.5703125" style="1" customWidth="1"/>
    <col min="10770" max="11008" width="0" style="1" hidden="1"/>
    <col min="11009" max="11009" width="19.42578125" style="1" customWidth="1"/>
    <col min="11010" max="11010" width="20.42578125" style="1" customWidth="1"/>
    <col min="11011" max="11011" width="9.140625" style="1" bestFit="1" customWidth="1"/>
    <col min="11012" max="11012" width="10.5703125" style="1" customWidth="1"/>
    <col min="11013" max="11025" width="9.5703125" style="1" customWidth="1"/>
    <col min="11026" max="11264" width="0" style="1" hidden="1"/>
    <col min="11265" max="11265" width="19.42578125" style="1" customWidth="1"/>
    <col min="11266" max="11266" width="20.42578125" style="1" customWidth="1"/>
    <col min="11267" max="11267" width="9.140625" style="1" bestFit="1" customWidth="1"/>
    <col min="11268" max="11268" width="10.5703125" style="1" customWidth="1"/>
    <col min="11269" max="11281" width="9.5703125" style="1" customWidth="1"/>
    <col min="11282" max="11520" width="0" style="1" hidden="1"/>
    <col min="11521" max="11521" width="19.42578125" style="1" customWidth="1"/>
    <col min="11522" max="11522" width="20.42578125" style="1" customWidth="1"/>
    <col min="11523" max="11523" width="9.140625" style="1" bestFit="1" customWidth="1"/>
    <col min="11524" max="11524" width="10.5703125" style="1" customWidth="1"/>
    <col min="11525" max="11537" width="9.5703125" style="1" customWidth="1"/>
    <col min="11538" max="11776" width="0" style="1" hidden="1"/>
    <col min="11777" max="11777" width="19.42578125" style="1" customWidth="1"/>
    <col min="11778" max="11778" width="20.42578125" style="1" customWidth="1"/>
    <col min="11779" max="11779" width="9.140625" style="1" bestFit="1" customWidth="1"/>
    <col min="11780" max="11780" width="10.5703125" style="1" customWidth="1"/>
    <col min="11781" max="11793" width="9.5703125" style="1" customWidth="1"/>
    <col min="11794" max="12032" width="0" style="1" hidden="1"/>
    <col min="12033" max="12033" width="19.42578125" style="1" customWidth="1"/>
    <col min="12034" max="12034" width="20.42578125" style="1" customWidth="1"/>
    <col min="12035" max="12035" width="9.140625" style="1" bestFit="1" customWidth="1"/>
    <col min="12036" max="12036" width="10.5703125" style="1" customWidth="1"/>
    <col min="12037" max="12049" width="9.5703125" style="1" customWidth="1"/>
    <col min="12050" max="12288" width="0" style="1" hidden="1"/>
    <col min="12289" max="12289" width="19.42578125" style="1" customWidth="1"/>
    <col min="12290" max="12290" width="20.42578125" style="1" customWidth="1"/>
    <col min="12291" max="12291" width="9.140625" style="1" bestFit="1" customWidth="1"/>
    <col min="12292" max="12292" width="10.5703125" style="1" customWidth="1"/>
    <col min="12293" max="12305" width="9.5703125" style="1" customWidth="1"/>
    <col min="12306" max="12544" width="0" style="1" hidden="1"/>
    <col min="12545" max="12545" width="19.42578125" style="1" customWidth="1"/>
    <col min="12546" max="12546" width="20.42578125" style="1" customWidth="1"/>
    <col min="12547" max="12547" width="9.140625" style="1" bestFit="1" customWidth="1"/>
    <col min="12548" max="12548" width="10.5703125" style="1" customWidth="1"/>
    <col min="12549" max="12561" width="9.5703125" style="1" customWidth="1"/>
    <col min="12562" max="12800" width="0" style="1" hidden="1"/>
    <col min="12801" max="12801" width="19.42578125" style="1" customWidth="1"/>
    <col min="12802" max="12802" width="20.42578125" style="1" customWidth="1"/>
    <col min="12803" max="12803" width="9.140625" style="1" bestFit="1" customWidth="1"/>
    <col min="12804" max="12804" width="10.5703125" style="1" customWidth="1"/>
    <col min="12805" max="12817" width="9.5703125" style="1" customWidth="1"/>
    <col min="12818" max="13056" width="0" style="1" hidden="1"/>
    <col min="13057" max="13057" width="19.42578125" style="1" customWidth="1"/>
    <col min="13058" max="13058" width="20.42578125" style="1" customWidth="1"/>
    <col min="13059" max="13059" width="9.140625" style="1" bestFit="1" customWidth="1"/>
    <col min="13060" max="13060" width="10.5703125" style="1" customWidth="1"/>
    <col min="13061" max="13073" width="9.5703125" style="1" customWidth="1"/>
    <col min="13074" max="13312" width="0" style="1" hidden="1"/>
    <col min="13313" max="13313" width="19.42578125" style="1" customWidth="1"/>
    <col min="13314" max="13314" width="20.42578125" style="1" customWidth="1"/>
    <col min="13315" max="13315" width="9.140625" style="1" bestFit="1" customWidth="1"/>
    <col min="13316" max="13316" width="10.5703125" style="1" customWidth="1"/>
    <col min="13317" max="13329" width="9.5703125" style="1" customWidth="1"/>
    <col min="13330" max="13568" width="0" style="1" hidden="1"/>
    <col min="13569" max="13569" width="19.42578125" style="1" customWidth="1"/>
    <col min="13570" max="13570" width="20.42578125" style="1" customWidth="1"/>
    <col min="13571" max="13571" width="9.140625" style="1" bestFit="1" customWidth="1"/>
    <col min="13572" max="13572" width="10.5703125" style="1" customWidth="1"/>
    <col min="13573" max="13585" width="9.5703125" style="1" customWidth="1"/>
    <col min="13586" max="13824" width="0" style="1" hidden="1"/>
    <col min="13825" max="13825" width="19.42578125" style="1" customWidth="1"/>
    <col min="13826" max="13826" width="20.42578125" style="1" customWidth="1"/>
    <col min="13827" max="13827" width="9.140625" style="1" bestFit="1" customWidth="1"/>
    <col min="13828" max="13828" width="10.5703125" style="1" customWidth="1"/>
    <col min="13829" max="13841" width="9.5703125" style="1" customWidth="1"/>
    <col min="13842" max="14080" width="0" style="1" hidden="1"/>
    <col min="14081" max="14081" width="19.42578125" style="1" customWidth="1"/>
    <col min="14082" max="14082" width="20.42578125" style="1" customWidth="1"/>
    <col min="14083" max="14083" width="9.140625" style="1" bestFit="1" customWidth="1"/>
    <col min="14084" max="14084" width="10.5703125" style="1" customWidth="1"/>
    <col min="14085" max="14097" width="9.5703125" style="1" customWidth="1"/>
    <col min="14098" max="14336" width="0" style="1" hidden="1"/>
    <col min="14337" max="14337" width="19.42578125" style="1" customWidth="1"/>
    <col min="14338" max="14338" width="20.42578125" style="1" customWidth="1"/>
    <col min="14339" max="14339" width="9.140625" style="1" bestFit="1" customWidth="1"/>
    <col min="14340" max="14340" width="10.5703125" style="1" customWidth="1"/>
    <col min="14341" max="14353" width="9.5703125" style="1" customWidth="1"/>
    <col min="14354" max="14592" width="0" style="1" hidden="1"/>
    <col min="14593" max="14593" width="19.42578125" style="1" customWidth="1"/>
    <col min="14594" max="14594" width="20.42578125" style="1" customWidth="1"/>
    <col min="14595" max="14595" width="9.140625" style="1" bestFit="1" customWidth="1"/>
    <col min="14596" max="14596" width="10.5703125" style="1" customWidth="1"/>
    <col min="14597" max="14609" width="9.5703125" style="1" customWidth="1"/>
    <col min="14610" max="14848" width="0" style="1" hidden="1"/>
    <col min="14849" max="14849" width="19.42578125" style="1" customWidth="1"/>
    <col min="14850" max="14850" width="20.42578125" style="1" customWidth="1"/>
    <col min="14851" max="14851" width="9.140625" style="1" bestFit="1" customWidth="1"/>
    <col min="14852" max="14852" width="10.5703125" style="1" customWidth="1"/>
    <col min="14853" max="14865" width="9.5703125" style="1" customWidth="1"/>
    <col min="14866" max="15104" width="0" style="1" hidden="1"/>
    <col min="15105" max="15105" width="19.42578125" style="1" customWidth="1"/>
    <col min="15106" max="15106" width="20.42578125" style="1" customWidth="1"/>
    <col min="15107" max="15107" width="9.140625" style="1" bestFit="1" customWidth="1"/>
    <col min="15108" max="15108" width="10.5703125" style="1" customWidth="1"/>
    <col min="15109" max="15121" width="9.5703125" style="1" customWidth="1"/>
    <col min="15122" max="15360" width="0" style="1" hidden="1"/>
    <col min="15361" max="15361" width="19.42578125" style="1" customWidth="1"/>
    <col min="15362" max="15362" width="20.42578125" style="1" customWidth="1"/>
    <col min="15363" max="15363" width="9.140625" style="1" bestFit="1" customWidth="1"/>
    <col min="15364" max="15364" width="10.5703125" style="1" customWidth="1"/>
    <col min="15365" max="15377" width="9.5703125" style="1" customWidth="1"/>
    <col min="15378" max="15616" width="0" style="1" hidden="1"/>
    <col min="15617" max="15617" width="19.42578125" style="1" customWidth="1"/>
    <col min="15618" max="15618" width="20.42578125" style="1" customWidth="1"/>
    <col min="15619" max="15619" width="9.140625" style="1" bestFit="1" customWidth="1"/>
    <col min="15620" max="15620" width="10.5703125" style="1" customWidth="1"/>
    <col min="15621" max="15633" width="9.5703125" style="1" customWidth="1"/>
    <col min="15634" max="15872" width="0" style="1" hidden="1"/>
    <col min="15873" max="15873" width="19.42578125" style="1" customWidth="1"/>
    <col min="15874" max="15874" width="20.42578125" style="1" customWidth="1"/>
    <col min="15875" max="15875" width="9.140625" style="1" bestFit="1" customWidth="1"/>
    <col min="15876" max="15876" width="10.5703125" style="1" customWidth="1"/>
    <col min="15877" max="15889" width="9.5703125" style="1" customWidth="1"/>
    <col min="15890" max="16128" width="0" style="1" hidden="1"/>
    <col min="16129" max="16129" width="19.42578125" style="1" customWidth="1"/>
    <col min="16130" max="16130" width="20.42578125" style="1" customWidth="1"/>
    <col min="16131" max="16131" width="9.140625" style="1" bestFit="1" customWidth="1"/>
    <col min="16132" max="16132" width="10.5703125" style="1" customWidth="1"/>
    <col min="16133" max="16145" width="9.5703125" style="1" customWidth="1"/>
    <col min="16146" max="16384" width="0" style="1" hidden="1"/>
  </cols>
  <sheetData>
    <row r="1" spans="1:16" ht="12.75" customHeight="1" x14ac:dyDescent="0.2">
      <c r="A1" s="65" t="s">
        <v>0</v>
      </c>
      <c r="B1" s="65"/>
      <c r="C1" s="65"/>
      <c r="K1" s="2"/>
      <c r="L1" s="2"/>
      <c r="M1" s="2"/>
      <c r="N1" s="2"/>
      <c r="O1" s="2"/>
      <c r="P1" s="3" t="s">
        <v>1</v>
      </c>
    </row>
    <row r="2" spans="1:16" ht="12.75" customHeight="1" x14ac:dyDescent="0.2">
      <c r="A2" s="66" t="str">
        <f>'[1]ТИП-ПРОИЗ'!B3</f>
        <v>"Веолия Енерджи Варна" ЕАД</v>
      </c>
      <c r="B2" s="66"/>
      <c r="C2" s="66"/>
      <c r="E2" s="67">
        <v>2018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6" ht="12.75" customHeight="1" x14ac:dyDescent="0.2"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x14ac:dyDescent="0.2">
      <c r="A4" s="69"/>
      <c r="B4" s="70"/>
      <c r="C4" s="73" t="s">
        <v>2</v>
      </c>
      <c r="D4" s="5" t="s">
        <v>3</v>
      </c>
      <c r="E4" s="6">
        <f>DATE($A$4,D5,1)</f>
        <v>1</v>
      </c>
      <c r="F4" s="6">
        <f t="shared" ref="F4:P4" si="0">DATE($A$4,$D$5+E5,1)</f>
        <v>32</v>
      </c>
      <c r="G4" s="6">
        <f t="shared" si="0"/>
        <v>61</v>
      </c>
      <c r="H4" s="6">
        <f t="shared" si="0"/>
        <v>92</v>
      </c>
      <c r="I4" s="6">
        <f t="shared" si="0"/>
        <v>122</v>
      </c>
      <c r="J4" s="6">
        <f t="shared" si="0"/>
        <v>153</v>
      </c>
      <c r="K4" s="6">
        <f t="shared" si="0"/>
        <v>183</v>
      </c>
      <c r="L4" s="6">
        <f t="shared" si="0"/>
        <v>214</v>
      </c>
      <c r="M4" s="6">
        <f t="shared" si="0"/>
        <v>245</v>
      </c>
      <c r="N4" s="6">
        <f t="shared" si="0"/>
        <v>275</v>
      </c>
      <c r="O4" s="7">
        <f t="shared" si="0"/>
        <v>306</v>
      </c>
      <c r="P4" s="6">
        <f t="shared" si="0"/>
        <v>336</v>
      </c>
    </row>
    <row r="5" spans="1:16" x14ac:dyDescent="0.2">
      <c r="A5" s="71"/>
      <c r="B5" s="72"/>
      <c r="C5" s="73"/>
      <c r="D5" s="8">
        <v>1</v>
      </c>
      <c r="E5" s="9">
        <v>1</v>
      </c>
      <c r="F5" s="9">
        <v>2</v>
      </c>
      <c r="G5" s="9">
        <v>3</v>
      </c>
      <c r="H5" s="9">
        <v>4</v>
      </c>
      <c r="I5" s="9">
        <v>5</v>
      </c>
      <c r="J5" s="9">
        <v>6</v>
      </c>
      <c r="K5" s="9">
        <v>7</v>
      </c>
      <c r="L5" s="9">
        <v>8</v>
      </c>
      <c r="M5" s="9">
        <v>9</v>
      </c>
      <c r="N5" s="9">
        <v>10</v>
      </c>
      <c r="O5" s="10">
        <v>11</v>
      </c>
      <c r="P5" s="9">
        <v>12</v>
      </c>
    </row>
    <row r="6" spans="1:16" ht="12.75" customHeight="1" x14ac:dyDescent="0.2">
      <c r="A6" s="55" t="s">
        <v>4</v>
      </c>
      <c r="B6" s="11" t="s">
        <v>5</v>
      </c>
      <c r="C6" s="1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4"/>
    </row>
    <row r="7" spans="1:16" ht="12.75" customHeight="1" x14ac:dyDescent="0.2">
      <c r="A7" s="55"/>
      <c r="B7" s="11" t="s">
        <v>6</v>
      </c>
      <c r="C7" s="12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P7" s="14"/>
    </row>
    <row r="8" spans="1:16" x14ac:dyDescent="0.2">
      <c r="A8" s="55"/>
      <c r="B8" s="16" t="s">
        <v>7</v>
      </c>
      <c r="C8" s="16"/>
      <c r="D8" s="13"/>
      <c r="E8" s="17"/>
      <c r="F8" s="17"/>
      <c r="G8" s="17"/>
      <c r="H8" s="17"/>
      <c r="I8" s="17"/>
      <c r="J8" s="17"/>
      <c r="K8" s="17"/>
      <c r="L8" s="17"/>
      <c r="M8" s="17"/>
      <c r="N8" s="17"/>
      <c r="O8" s="18"/>
      <c r="P8" s="17"/>
    </row>
    <row r="9" spans="1:16" x14ac:dyDescent="0.2">
      <c r="A9" s="56" t="s">
        <v>8</v>
      </c>
      <c r="B9" s="19" t="s">
        <v>9</v>
      </c>
      <c r="C9" s="20" t="s">
        <v>10</v>
      </c>
      <c r="D9" s="13">
        <f>SUM(E9:P9)</f>
        <v>64133.396800000002</v>
      </c>
      <c r="E9" s="13">
        <f t="shared" ref="E9:P9" si="1">SUM(E10:E11)</f>
        <v>10425.8032</v>
      </c>
      <c r="F9" s="13">
        <f t="shared" si="1"/>
        <v>9865.4204000000009</v>
      </c>
      <c r="G9" s="13">
        <f t="shared" si="1"/>
        <v>9506.2117999999991</v>
      </c>
      <c r="H9" s="13">
        <f t="shared" si="1"/>
        <v>4063.1823999999997</v>
      </c>
      <c r="I9" s="13">
        <f t="shared" si="1"/>
        <v>2030.1950999999997</v>
      </c>
      <c r="J9" s="13">
        <f t="shared" si="1"/>
        <v>1723.0173</v>
      </c>
      <c r="K9" s="13">
        <f t="shared" si="1"/>
        <v>1755.7720000000002</v>
      </c>
      <c r="L9" s="13">
        <f t="shared" si="1"/>
        <v>1707.4783</v>
      </c>
      <c r="M9" s="13">
        <f t="shared" si="1"/>
        <v>1662.9776999999999</v>
      </c>
      <c r="N9" s="13">
        <f t="shared" si="1"/>
        <v>2069.1517000000003</v>
      </c>
      <c r="O9" s="21">
        <f t="shared" si="1"/>
        <v>7261.4245000000001</v>
      </c>
      <c r="P9" s="13">
        <f t="shared" si="1"/>
        <v>12062.762400000001</v>
      </c>
    </row>
    <row r="10" spans="1:16" x14ac:dyDescent="0.2">
      <c r="A10" s="57"/>
      <c r="B10" s="19" t="s">
        <v>11</v>
      </c>
      <c r="C10" s="20" t="s">
        <v>10</v>
      </c>
      <c r="D10" s="13">
        <f t="shared" ref="D10:D48" si="2">SUM(E10:P10)</f>
        <v>64133.396800000002</v>
      </c>
      <c r="E10" s="14">
        <v>10425.8032</v>
      </c>
      <c r="F10" s="14">
        <v>9865.4204000000009</v>
      </c>
      <c r="G10" s="14">
        <v>9506.2117999999991</v>
      </c>
      <c r="H10" s="14">
        <v>4063.1823999999997</v>
      </c>
      <c r="I10" s="14">
        <v>2030.1950999999997</v>
      </c>
      <c r="J10" s="14">
        <v>1723.0173</v>
      </c>
      <c r="K10" s="14">
        <v>1755.7720000000002</v>
      </c>
      <c r="L10" s="14">
        <v>1707.4783</v>
      </c>
      <c r="M10" s="14">
        <v>1662.9776999999999</v>
      </c>
      <c r="N10" s="14">
        <v>2069.1517000000003</v>
      </c>
      <c r="O10" s="15">
        <v>7261.4245000000001</v>
      </c>
      <c r="P10" s="14">
        <v>12062.762400000001</v>
      </c>
    </row>
    <row r="11" spans="1:16" x14ac:dyDescent="0.2">
      <c r="A11" s="58"/>
      <c r="B11" s="19" t="s">
        <v>12</v>
      </c>
      <c r="C11" s="20" t="s">
        <v>10</v>
      </c>
      <c r="D11" s="13">
        <f t="shared" si="2"/>
        <v>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  <c r="P11" s="14"/>
    </row>
    <row r="12" spans="1:16" x14ac:dyDescent="0.2">
      <c r="A12" s="59" t="s">
        <v>13</v>
      </c>
      <c r="B12" s="19" t="s">
        <v>9</v>
      </c>
      <c r="C12" s="20" t="s">
        <v>10</v>
      </c>
      <c r="D12" s="13">
        <f t="shared" si="2"/>
        <v>85151.479400000011</v>
      </c>
      <c r="E12" s="13">
        <f t="shared" ref="E12:P12" si="3">SUM(E13:E14)</f>
        <v>13177.000100000001</v>
      </c>
      <c r="F12" s="13">
        <f t="shared" si="3"/>
        <v>11957</v>
      </c>
      <c r="G12" s="13">
        <f t="shared" si="3"/>
        <v>11662.9998</v>
      </c>
      <c r="H12" s="13">
        <f t="shared" si="3"/>
        <v>5768</v>
      </c>
      <c r="I12" s="13">
        <f t="shared" si="3"/>
        <v>3794</v>
      </c>
      <c r="J12" s="13">
        <f t="shared" si="3"/>
        <v>3096</v>
      </c>
      <c r="K12" s="13">
        <f t="shared" si="3"/>
        <v>3336.4795000000004</v>
      </c>
      <c r="L12" s="13">
        <f t="shared" si="3"/>
        <v>3200</v>
      </c>
      <c r="M12" s="13">
        <f t="shared" si="3"/>
        <v>2948</v>
      </c>
      <c r="N12" s="13">
        <f t="shared" si="3"/>
        <v>3810.0000000000005</v>
      </c>
      <c r="O12" s="21">
        <f t="shared" si="3"/>
        <v>8735</v>
      </c>
      <c r="P12" s="13">
        <f t="shared" si="3"/>
        <v>13667.000000000002</v>
      </c>
    </row>
    <row r="13" spans="1:16" x14ac:dyDescent="0.2">
      <c r="A13" s="60"/>
      <c r="B13" s="19" t="s">
        <v>11</v>
      </c>
      <c r="C13" s="20" t="s">
        <v>10</v>
      </c>
      <c r="D13" s="13">
        <f t="shared" si="2"/>
        <v>85151.479400000011</v>
      </c>
      <c r="E13" s="14">
        <v>13177.000100000001</v>
      </c>
      <c r="F13" s="14">
        <v>11957</v>
      </c>
      <c r="G13" s="14">
        <v>11662.9998</v>
      </c>
      <c r="H13" s="14">
        <v>5768</v>
      </c>
      <c r="I13" s="14">
        <v>3794</v>
      </c>
      <c r="J13" s="14">
        <v>3096</v>
      </c>
      <c r="K13" s="14">
        <v>3336.4795000000004</v>
      </c>
      <c r="L13" s="14">
        <v>3200</v>
      </c>
      <c r="M13" s="14">
        <v>2948</v>
      </c>
      <c r="N13" s="14">
        <v>3810.0000000000005</v>
      </c>
      <c r="O13" s="15">
        <v>8735</v>
      </c>
      <c r="P13" s="14">
        <v>13667.000000000002</v>
      </c>
    </row>
    <row r="14" spans="1:16" x14ac:dyDescent="0.2">
      <c r="A14" s="61"/>
      <c r="B14" s="19" t="s">
        <v>12</v>
      </c>
      <c r="C14" s="20" t="s">
        <v>10</v>
      </c>
      <c r="D14" s="13">
        <f t="shared" si="2"/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/>
      <c r="P14" s="14"/>
    </row>
    <row r="15" spans="1:16" x14ac:dyDescent="0.2">
      <c r="A15" s="59" t="s">
        <v>14</v>
      </c>
      <c r="B15" s="19" t="s">
        <v>9</v>
      </c>
      <c r="C15" s="20" t="s">
        <v>10</v>
      </c>
      <c r="D15" s="13">
        <f t="shared" si="2"/>
        <v>88986</v>
      </c>
      <c r="E15" s="13">
        <f t="shared" ref="E15:P15" si="4">SUM(E16:E17)</f>
        <v>13548</v>
      </c>
      <c r="F15" s="13">
        <f t="shared" si="4"/>
        <v>12339</v>
      </c>
      <c r="G15" s="13">
        <f t="shared" si="4"/>
        <v>12034</v>
      </c>
      <c r="H15" s="13">
        <f t="shared" si="4"/>
        <v>6080</v>
      </c>
      <c r="I15" s="13">
        <f t="shared" si="4"/>
        <v>4028</v>
      </c>
      <c r="J15" s="13">
        <f t="shared" si="4"/>
        <v>3345</v>
      </c>
      <c r="K15" s="13">
        <f t="shared" si="4"/>
        <v>3604</v>
      </c>
      <c r="L15" s="13">
        <f t="shared" si="4"/>
        <v>3496</v>
      </c>
      <c r="M15" s="13">
        <f t="shared" si="4"/>
        <v>3184</v>
      </c>
      <c r="N15" s="13">
        <f t="shared" si="4"/>
        <v>4121</v>
      </c>
      <c r="O15" s="21">
        <f t="shared" si="4"/>
        <v>9115</v>
      </c>
      <c r="P15" s="13">
        <f t="shared" si="4"/>
        <v>14092</v>
      </c>
    </row>
    <row r="16" spans="1:16" x14ac:dyDescent="0.2">
      <c r="A16" s="60"/>
      <c r="B16" s="19" t="s">
        <v>11</v>
      </c>
      <c r="C16" s="20" t="s">
        <v>10</v>
      </c>
      <c r="D16" s="13">
        <f t="shared" si="2"/>
        <v>88986</v>
      </c>
      <c r="E16" s="14">
        <v>13548</v>
      </c>
      <c r="F16" s="14">
        <v>12339</v>
      </c>
      <c r="G16" s="14">
        <v>12034</v>
      </c>
      <c r="H16" s="14">
        <v>6080</v>
      </c>
      <c r="I16" s="14">
        <v>4028</v>
      </c>
      <c r="J16" s="14">
        <v>3345</v>
      </c>
      <c r="K16" s="14">
        <v>3604</v>
      </c>
      <c r="L16" s="14">
        <v>3496</v>
      </c>
      <c r="M16" s="14">
        <v>3184</v>
      </c>
      <c r="N16" s="14">
        <v>4121</v>
      </c>
      <c r="O16" s="15">
        <v>9115</v>
      </c>
      <c r="P16" s="14">
        <v>14092</v>
      </c>
    </row>
    <row r="17" spans="1:17" x14ac:dyDescent="0.2">
      <c r="A17" s="61"/>
      <c r="B17" s="19" t="s">
        <v>12</v>
      </c>
      <c r="C17" s="20" t="s">
        <v>10</v>
      </c>
      <c r="D17" s="13">
        <f t="shared" si="2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5"/>
      <c r="P17" s="14"/>
    </row>
    <row r="18" spans="1:17" x14ac:dyDescent="0.2">
      <c r="A18" s="22"/>
      <c r="C18" s="23"/>
      <c r="D18" s="13">
        <f t="shared" si="2"/>
        <v>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13"/>
    </row>
    <row r="19" spans="1:17" x14ac:dyDescent="0.2">
      <c r="A19" s="19" t="s">
        <v>15</v>
      </c>
      <c r="B19" s="19" t="s">
        <v>9</v>
      </c>
      <c r="C19" s="20" t="s">
        <v>10</v>
      </c>
      <c r="D19" s="13">
        <f t="shared" si="2"/>
        <v>21976</v>
      </c>
      <c r="E19" s="13">
        <f t="shared" ref="E19:P19" si="5">SUM(E20:E21)</f>
        <v>5305</v>
      </c>
      <c r="F19" s="13">
        <f t="shared" si="5"/>
        <v>4928</v>
      </c>
      <c r="G19" s="13">
        <f t="shared" si="5"/>
        <v>3560</v>
      </c>
      <c r="H19" s="13">
        <f t="shared" si="5"/>
        <v>0</v>
      </c>
      <c r="I19" s="13">
        <f t="shared" si="5"/>
        <v>0</v>
      </c>
      <c r="J19" s="13">
        <f t="shared" si="5"/>
        <v>0</v>
      </c>
      <c r="K19" s="13">
        <f t="shared" si="5"/>
        <v>0</v>
      </c>
      <c r="L19" s="13">
        <f t="shared" si="5"/>
        <v>0</v>
      </c>
      <c r="M19" s="13">
        <f t="shared" si="5"/>
        <v>0</v>
      </c>
      <c r="N19" s="13">
        <f t="shared" si="5"/>
        <v>0</v>
      </c>
      <c r="O19" s="21">
        <f t="shared" si="5"/>
        <v>2543</v>
      </c>
      <c r="P19" s="13">
        <f t="shared" si="5"/>
        <v>5640</v>
      </c>
    </row>
    <row r="20" spans="1:17" x14ac:dyDescent="0.2">
      <c r="A20" s="19" t="s">
        <v>16</v>
      </c>
      <c r="B20" s="19" t="s">
        <v>11</v>
      </c>
      <c r="C20" s="20" t="s">
        <v>10</v>
      </c>
      <c r="D20" s="13">
        <f t="shared" si="2"/>
        <v>21976</v>
      </c>
      <c r="E20" s="14">
        <v>5305</v>
      </c>
      <c r="F20" s="14">
        <v>4928</v>
      </c>
      <c r="G20" s="14">
        <v>3560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5">
        <v>2543</v>
      </c>
      <c r="P20" s="14">
        <v>5640</v>
      </c>
    </row>
    <row r="21" spans="1:17" x14ac:dyDescent="0.2">
      <c r="A21" s="25" t="s">
        <v>17</v>
      </c>
      <c r="B21" s="19" t="s">
        <v>12</v>
      </c>
      <c r="C21" s="20" t="s">
        <v>10</v>
      </c>
      <c r="D21" s="13">
        <f t="shared" si="2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  <c r="P21" s="14"/>
    </row>
    <row r="22" spans="1:17" x14ac:dyDescent="0.2">
      <c r="A22" s="19" t="s">
        <v>18</v>
      </c>
      <c r="B22" s="19" t="s">
        <v>19</v>
      </c>
      <c r="C22" s="5" t="s">
        <v>20</v>
      </c>
      <c r="D22" s="26">
        <f t="shared" ref="D22:P22" si="6">IF(D23=0,0,D19/D23)</f>
        <v>0.94953207150228169</v>
      </c>
      <c r="E22" s="26">
        <f t="shared" si="6"/>
        <v>0.94653669028848009</v>
      </c>
      <c r="F22" s="26">
        <f t="shared" si="6"/>
        <v>0.94239910354007028</v>
      </c>
      <c r="G22" s="26">
        <f t="shared" si="6"/>
        <v>0.93562459148276256</v>
      </c>
      <c r="H22" s="26">
        <f t="shared" si="6"/>
        <v>0</v>
      </c>
      <c r="I22" s="26">
        <f t="shared" si="6"/>
        <v>0</v>
      </c>
      <c r="J22" s="26">
        <f t="shared" si="6"/>
        <v>0</v>
      </c>
      <c r="K22" s="26">
        <f t="shared" si="6"/>
        <v>0</v>
      </c>
      <c r="L22" s="26">
        <f t="shared" si="6"/>
        <v>0</v>
      </c>
      <c r="M22" s="26">
        <f t="shared" si="6"/>
        <v>0</v>
      </c>
      <c r="N22" s="26">
        <f t="shared" si="6"/>
        <v>0</v>
      </c>
      <c r="O22" s="27">
        <f t="shared" si="6"/>
        <v>0.93035579286925452</v>
      </c>
      <c r="P22" s="26">
        <f t="shared" si="6"/>
        <v>0.9771523447480811</v>
      </c>
    </row>
    <row r="23" spans="1:17" x14ac:dyDescent="0.2">
      <c r="A23" s="62" t="s">
        <v>21</v>
      </c>
      <c r="B23" s="28" t="s">
        <v>22</v>
      </c>
      <c r="C23" s="20" t="s">
        <v>10</v>
      </c>
      <c r="D23" s="13">
        <f t="shared" si="2"/>
        <v>23144.03131769014</v>
      </c>
      <c r="E23" s="29">
        <f>SUMPRODUCT($B$25:$B$26,E25:E26)/860</f>
        <v>5604.6427512315158</v>
      </c>
      <c r="F23" s="29">
        <f t="shared" ref="F23:P23" si="7">SUMPRODUCT($B$25:$B$26,F25:F26)/860</f>
        <v>5229.2070116453206</v>
      </c>
      <c r="G23" s="29">
        <f t="shared" si="7"/>
        <v>3804.9448811068232</v>
      </c>
      <c r="H23" s="29">
        <f t="shared" si="7"/>
        <v>0</v>
      </c>
      <c r="I23" s="29">
        <f t="shared" si="7"/>
        <v>0</v>
      </c>
      <c r="J23" s="29">
        <f t="shared" si="7"/>
        <v>0</v>
      </c>
      <c r="K23" s="29">
        <f t="shared" si="7"/>
        <v>0</v>
      </c>
      <c r="L23" s="29">
        <f t="shared" si="7"/>
        <v>0</v>
      </c>
      <c r="M23" s="29">
        <f t="shared" si="7"/>
        <v>0</v>
      </c>
      <c r="N23" s="29">
        <f t="shared" si="7"/>
        <v>0</v>
      </c>
      <c r="O23" s="30">
        <f t="shared" si="7"/>
        <v>2733.3628913700704</v>
      </c>
      <c r="P23" s="29">
        <f t="shared" si="7"/>
        <v>5771.8737823364118</v>
      </c>
    </row>
    <row r="24" spans="1:17" ht="14.25" x14ac:dyDescent="0.2">
      <c r="A24" s="63"/>
      <c r="B24" s="28" t="s">
        <v>23</v>
      </c>
      <c r="C24" s="5" t="s">
        <v>24</v>
      </c>
      <c r="D24" s="13">
        <f t="shared" si="2"/>
        <v>2843.4095618876454</v>
      </c>
      <c r="E24" s="13">
        <f t="shared" ref="E24:P24" si="8">E23*0.86/7</f>
        <v>688.57039515130054</v>
      </c>
      <c r="F24" s="13">
        <f t="shared" si="8"/>
        <v>642.44543285928216</v>
      </c>
      <c r="G24" s="13">
        <f t="shared" si="8"/>
        <v>467.46465682169543</v>
      </c>
      <c r="H24" s="13">
        <f t="shared" si="8"/>
        <v>0</v>
      </c>
      <c r="I24" s="13">
        <f t="shared" si="8"/>
        <v>0</v>
      </c>
      <c r="J24" s="13">
        <f t="shared" si="8"/>
        <v>0</v>
      </c>
      <c r="K24" s="13">
        <f t="shared" si="8"/>
        <v>0</v>
      </c>
      <c r="L24" s="13">
        <f t="shared" si="8"/>
        <v>0</v>
      </c>
      <c r="M24" s="13">
        <f t="shared" si="8"/>
        <v>0</v>
      </c>
      <c r="N24" s="13">
        <f t="shared" si="8"/>
        <v>0</v>
      </c>
      <c r="O24" s="21">
        <f t="shared" si="8"/>
        <v>335.81315522546578</v>
      </c>
      <c r="P24" s="13">
        <f t="shared" si="8"/>
        <v>709.11592182990194</v>
      </c>
    </row>
    <row r="25" spans="1:17" ht="15.75" x14ac:dyDescent="0.2">
      <c r="A25" s="19" t="s">
        <v>25</v>
      </c>
      <c r="B25" s="31">
        <f>+'[1]ТИП-ПРОИЗ'!E75</f>
        <v>8182.2413743391799</v>
      </c>
      <c r="C25" s="32" t="s">
        <v>26</v>
      </c>
      <c r="D25" s="13">
        <f t="shared" si="2"/>
        <v>2432.5690263349161</v>
      </c>
      <c r="E25" s="14">
        <v>589.07975767805794</v>
      </c>
      <c r="F25" s="14">
        <v>549.61933097190933</v>
      </c>
      <c r="G25" s="14">
        <v>399.92129882823752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>
        <v>287.29195082785111</v>
      </c>
      <c r="P25" s="14">
        <v>606.65668802886</v>
      </c>
    </row>
    <row r="26" spans="1:17" ht="15.75" x14ac:dyDescent="0.2">
      <c r="A26" s="25" t="s">
        <v>27</v>
      </c>
      <c r="B26" s="31">
        <f>+B25</f>
        <v>8182.2413743391799</v>
      </c>
      <c r="C26" s="32" t="s">
        <v>26</v>
      </c>
      <c r="D26" s="13">
        <f t="shared" si="2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5"/>
      <c r="P26" s="14"/>
    </row>
    <row r="27" spans="1:17" s="33" customFormat="1" ht="11.25" customHeight="1" x14ac:dyDescent="0.25">
      <c r="D27" s="13">
        <f t="shared" si="2"/>
        <v>0</v>
      </c>
      <c r="P27" s="34"/>
      <c r="Q27" s="1"/>
    </row>
    <row r="28" spans="1:17" x14ac:dyDescent="0.2">
      <c r="A28" s="35" t="s">
        <v>28</v>
      </c>
      <c r="B28" s="28" t="s">
        <v>22</v>
      </c>
      <c r="C28" s="20" t="s">
        <v>10</v>
      </c>
      <c r="D28" s="13">
        <f t="shared" si="2"/>
        <v>187494.64347209304</v>
      </c>
      <c r="E28" s="29">
        <f>SUMPRODUCT($A$30:$A$34,E30:E34)/860</f>
        <v>25761.672796297022</v>
      </c>
      <c r="F28" s="29">
        <f t="shared" ref="F28:P28" si="9">SUMPRODUCT($A$30:$A$34,F30:F34)/860</f>
        <v>23335.876084659376</v>
      </c>
      <c r="G28" s="29">
        <f t="shared" si="9"/>
        <v>24119.144925803383</v>
      </c>
      <c r="H28" s="29">
        <f t="shared" si="9"/>
        <v>15756.913269697054</v>
      </c>
      <c r="I28" s="29">
        <f t="shared" si="9"/>
        <v>10215.10972955959</v>
      </c>
      <c r="J28" s="29">
        <f t="shared" si="9"/>
        <v>8443.7876712933466</v>
      </c>
      <c r="K28" s="29">
        <f t="shared" si="9"/>
        <v>8723.3348992710598</v>
      </c>
      <c r="L28" s="29">
        <f t="shared" si="9"/>
        <v>8736.7880263679399</v>
      </c>
      <c r="M28" s="29">
        <f t="shared" si="9"/>
        <v>7798.9889940587937</v>
      </c>
      <c r="N28" s="29">
        <f t="shared" si="9"/>
        <v>10017.717913520739</v>
      </c>
      <c r="O28" s="30">
        <f t="shared" si="9"/>
        <v>18468.974258626713</v>
      </c>
      <c r="P28" s="29">
        <f t="shared" si="9"/>
        <v>26116.334902938004</v>
      </c>
    </row>
    <row r="29" spans="1:17" ht="14.25" x14ac:dyDescent="0.2">
      <c r="A29" s="36"/>
      <c r="B29" s="28" t="s">
        <v>23</v>
      </c>
      <c r="C29" s="5" t="s">
        <v>24</v>
      </c>
      <c r="D29" s="13">
        <f t="shared" si="2"/>
        <v>23035.056198000002</v>
      </c>
      <c r="E29" s="13">
        <f t="shared" ref="E29:P29" si="10">E28*0.86/7</f>
        <v>3165.005514973634</v>
      </c>
      <c r="F29" s="13">
        <f t="shared" si="10"/>
        <v>2866.9790618295806</v>
      </c>
      <c r="G29" s="13">
        <f t="shared" si="10"/>
        <v>2963.2092337415584</v>
      </c>
      <c r="H29" s="13">
        <f t="shared" si="10"/>
        <v>1935.849344562781</v>
      </c>
      <c r="I29" s="13">
        <f t="shared" si="10"/>
        <v>1254.9991953458925</v>
      </c>
      <c r="J29" s="13">
        <f t="shared" si="10"/>
        <v>1037.3796281874681</v>
      </c>
      <c r="K29" s="13">
        <f t="shared" si="10"/>
        <v>1071.7240019104445</v>
      </c>
      <c r="L29" s="13">
        <f t="shared" si="10"/>
        <v>1073.3768146680611</v>
      </c>
      <c r="M29" s="13">
        <f t="shared" si="10"/>
        <v>958.16150498436605</v>
      </c>
      <c r="N29" s="13">
        <f t="shared" si="10"/>
        <v>1230.7482008039765</v>
      </c>
      <c r="O29" s="21">
        <f t="shared" si="10"/>
        <v>2269.0454089169962</v>
      </c>
      <c r="P29" s="13">
        <f t="shared" si="10"/>
        <v>3208.5782880752404</v>
      </c>
    </row>
    <row r="30" spans="1:17" ht="15.75" x14ac:dyDescent="0.2">
      <c r="A30" s="37">
        <f>+B26</f>
        <v>8182.2413743391799</v>
      </c>
      <c r="B30" s="28" t="s">
        <v>29</v>
      </c>
      <c r="C30" s="5" t="s">
        <v>26</v>
      </c>
      <c r="D30" s="13">
        <f t="shared" si="2"/>
        <v>19706.750999999997</v>
      </c>
      <c r="E30" s="14">
        <v>2707.697999999999</v>
      </c>
      <c r="F30" s="14">
        <v>2452.7330000000002</v>
      </c>
      <c r="G30" s="14">
        <v>2535.0590000000002</v>
      </c>
      <c r="H30" s="14">
        <v>1656.1410000000003</v>
      </c>
      <c r="I30" s="14">
        <v>1073.6659999999997</v>
      </c>
      <c r="J30" s="14">
        <v>887.49</v>
      </c>
      <c r="K30" s="14">
        <v>916.87199999999984</v>
      </c>
      <c r="L30" s="14">
        <v>918.28600000000006</v>
      </c>
      <c r="M30" s="14">
        <v>819.71799999999985</v>
      </c>
      <c r="N30" s="14">
        <v>1052.9190000000001</v>
      </c>
      <c r="O30" s="15">
        <v>1941.1940000000004</v>
      </c>
      <c r="P30" s="14">
        <v>2744.9749999999995</v>
      </c>
    </row>
    <row r="31" spans="1:17" x14ac:dyDescent="0.2">
      <c r="A31" s="38">
        <v>9500</v>
      </c>
      <c r="B31" s="28" t="s">
        <v>30</v>
      </c>
      <c r="C31" s="5" t="s">
        <v>31</v>
      </c>
      <c r="D31" s="13">
        <f t="shared" si="2"/>
        <v>0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5"/>
      <c r="P31" s="14"/>
    </row>
    <row r="32" spans="1:17" x14ac:dyDescent="0.2">
      <c r="A32" s="38">
        <v>10500</v>
      </c>
      <c r="B32" s="28" t="s">
        <v>32</v>
      </c>
      <c r="C32" s="5" t="s">
        <v>31</v>
      </c>
      <c r="D32" s="13">
        <f t="shared" si="2"/>
        <v>0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5"/>
      <c r="P32" s="14"/>
    </row>
    <row r="33" spans="1:17" x14ac:dyDescent="0.2">
      <c r="A33" s="38">
        <v>6000</v>
      </c>
      <c r="B33" s="28" t="s">
        <v>33</v>
      </c>
      <c r="C33" s="5" t="s">
        <v>31</v>
      </c>
      <c r="D33" s="13">
        <f t="shared" si="2"/>
        <v>0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5"/>
      <c r="P33" s="14"/>
    </row>
    <row r="34" spans="1:17" ht="15.75" x14ac:dyDescent="0.2">
      <c r="A34" s="39">
        <v>6000</v>
      </c>
      <c r="B34" s="28" t="s">
        <v>34</v>
      </c>
      <c r="C34" s="5" t="s">
        <v>35</v>
      </c>
      <c r="D34" s="13">
        <f t="shared" si="2"/>
        <v>0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5"/>
      <c r="P34" s="14"/>
    </row>
    <row r="35" spans="1:17" s="33" customFormat="1" ht="15" x14ac:dyDescent="0.25">
      <c r="D35" s="13">
        <f t="shared" si="2"/>
        <v>0</v>
      </c>
      <c r="P35" s="34"/>
      <c r="Q35" s="1"/>
    </row>
    <row r="36" spans="1:17" x14ac:dyDescent="0.2">
      <c r="A36" s="40" t="s">
        <v>36</v>
      </c>
      <c r="B36" s="41" t="s">
        <v>37</v>
      </c>
      <c r="C36" s="20" t="s">
        <v>10</v>
      </c>
      <c r="D36" s="13">
        <f t="shared" si="2"/>
        <v>66921.699999999968</v>
      </c>
      <c r="E36" s="14">
        <v>8226.3000000000175</v>
      </c>
      <c r="F36" s="14">
        <v>7359.5999999999922</v>
      </c>
      <c r="G36" s="14">
        <v>8196.2000000000044</v>
      </c>
      <c r="H36" s="14">
        <v>6327.5000000000009</v>
      </c>
      <c r="I36" s="14">
        <v>4119.1000000000004</v>
      </c>
      <c r="J36" s="14">
        <v>3493.8999999999974</v>
      </c>
      <c r="K36" s="14">
        <v>3612</v>
      </c>
      <c r="L36" s="14">
        <v>3609.0999999999735</v>
      </c>
      <c r="M36" s="14">
        <v>3230.099999999999</v>
      </c>
      <c r="N36" s="14">
        <v>4077.0000000000018</v>
      </c>
      <c r="O36" s="15">
        <v>6420.6000000000067</v>
      </c>
      <c r="P36" s="14">
        <v>8250.2999999999811</v>
      </c>
    </row>
    <row r="37" spans="1:17" x14ac:dyDescent="0.2">
      <c r="A37" s="40" t="s">
        <v>38</v>
      </c>
      <c r="B37" s="41"/>
      <c r="C37" s="20" t="s">
        <v>10</v>
      </c>
      <c r="D37" s="13">
        <f t="shared" si="2"/>
        <v>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4"/>
    </row>
    <row r="38" spans="1:17" x14ac:dyDescent="0.2">
      <c r="A38" s="40" t="s">
        <v>39</v>
      </c>
      <c r="B38" s="41"/>
      <c r="C38" s="20" t="s">
        <v>10</v>
      </c>
      <c r="D38" s="13">
        <f t="shared" si="2"/>
        <v>0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5"/>
      <c r="P38" s="14"/>
    </row>
    <row r="39" spans="1:17" x14ac:dyDescent="0.2">
      <c r="A39" s="64" t="s">
        <v>40</v>
      </c>
      <c r="B39" s="42"/>
      <c r="C39" s="20" t="s">
        <v>10</v>
      </c>
      <c r="D39" s="13">
        <f t="shared" si="2"/>
        <v>2542.555999999975</v>
      </c>
      <c r="E39" s="14">
        <v>316.83700000001772</v>
      </c>
      <c r="F39" s="14">
        <v>284.97999999999229</v>
      </c>
      <c r="G39" s="14">
        <v>293.89500000000407</v>
      </c>
      <c r="H39" s="14">
        <v>145.86100000000079</v>
      </c>
      <c r="I39" s="14">
        <v>140.17700000000059</v>
      </c>
      <c r="J39" s="14">
        <v>113.80899999999747</v>
      </c>
      <c r="K39" s="14">
        <v>145.20800000000008</v>
      </c>
      <c r="L39" s="14">
        <v>133.41399999997338</v>
      </c>
      <c r="M39" s="14">
        <v>117.09599999999909</v>
      </c>
      <c r="N39" s="14">
        <v>150.94700000000194</v>
      </c>
      <c r="O39" s="15">
        <v>298.24600000000646</v>
      </c>
      <c r="P39" s="14">
        <v>402.08599999998114</v>
      </c>
    </row>
    <row r="40" spans="1:17" x14ac:dyDescent="0.2">
      <c r="A40" s="64"/>
      <c r="B40" s="42"/>
      <c r="C40" s="5" t="s">
        <v>20</v>
      </c>
      <c r="D40" s="43">
        <f t="shared" ref="D40:P40" si="11">IF(D36=0,0,D39/D36)</f>
        <v>3.7992997786965604E-2</v>
      </c>
      <c r="E40" s="43">
        <f t="shared" si="11"/>
        <v>3.8515128307989865E-2</v>
      </c>
      <c r="F40" s="43">
        <f t="shared" si="11"/>
        <v>3.8722213163757895E-2</v>
      </c>
      <c r="G40" s="43">
        <f t="shared" si="11"/>
        <v>3.5857470535126515E-2</v>
      </c>
      <c r="H40" s="43">
        <f t="shared" si="11"/>
        <v>2.3051916238640974E-2</v>
      </c>
      <c r="I40" s="43">
        <f t="shared" si="11"/>
        <v>3.4030977640746904E-2</v>
      </c>
      <c r="J40" s="43">
        <f t="shared" si="11"/>
        <v>3.2573628323649087E-2</v>
      </c>
      <c r="K40" s="43">
        <f t="shared" si="11"/>
        <v>4.0201550387596922E-2</v>
      </c>
      <c r="L40" s="43">
        <f t="shared" si="11"/>
        <v>3.6966002604520341E-2</v>
      </c>
      <c r="M40" s="43">
        <f t="shared" si="11"/>
        <v>3.6251509241199693E-2</v>
      </c>
      <c r="N40" s="43">
        <f t="shared" si="11"/>
        <v>3.7024037282315889E-2</v>
      </c>
      <c r="O40" s="44">
        <f t="shared" si="11"/>
        <v>4.6451421985485179E-2</v>
      </c>
      <c r="P40" s="43">
        <f t="shared" si="11"/>
        <v>4.8735924754249184E-2</v>
      </c>
    </row>
    <row r="41" spans="1:17" ht="20.25" x14ac:dyDescent="0.3">
      <c r="A41" s="53" t="s">
        <v>41</v>
      </c>
      <c r="B41" s="45" t="s">
        <v>9</v>
      </c>
      <c r="C41" s="20" t="s">
        <v>10</v>
      </c>
      <c r="D41" s="13">
        <f t="shared" si="2"/>
        <v>64379.144</v>
      </c>
      <c r="E41" s="13">
        <f t="shared" ref="E41:P41" si="12">SUM(E36,-E39)</f>
        <v>7909.4629999999997</v>
      </c>
      <c r="F41" s="13">
        <f t="shared" si="12"/>
        <v>7074.62</v>
      </c>
      <c r="G41" s="13">
        <f t="shared" si="12"/>
        <v>7902.3050000000003</v>
      </c>
      <c r="H41" s="13">
        <f t="shared" si="12"/>
        <v>6181.6390000000001</v>
      </c>
      <c r="I41" s="13">
        <f t="shared" si="12"/>
        <v>3978.9229999999998</v>
      </c>
      <c r="J41" s="13">
        <f t="shared" si="12"/>
        <v>3380.0909999999999</v>
      </c>
      <c r="K41" s="13">
        <f t="shared" si="12"/>
        <v>3466.7919999999999</v>
      </c>
      <c r="L41" s="13">
        <f t="shared" si="12"/>
        <v>3475.6860000000001</v>
      </c>
      <c r="M41" s="13">
        <f t="shared" si="12"/>
        <v>3113.0039999999999</v>
      </c>
      <c r="N41" s="13">
        <f t="shared" si="12"/>
        <v>3926.0529999999999</v>
      </c>
      <c r="O41" s="21">
        <f t="shared" si="12"/>
        <v>6122.3540000000003</v>
      </c>
      <c r="P41" s="13">
        <f t="shared" si="12"/>
        <v>7848.2139999999999</v>
      </c>
    </row>
    <row r="42" spans="1:17" x14ac:dyDescent="0.2">
      <c r="A42" s="53"/>
      <c r="B42" s="41" t="s">
        <v>42</v>
      </c>
      <c r="C42" s="20" t="s">
        <v>10</v>
      </c>
      <c r="D42" s="13">
        <f t="shared" si="2"/>
        <v>0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5"/>
      <c r="P42" s="14"/>
    </row>
    <row r="43" spans="1:17" x14ac:dyDescent="0.2">
      <c r="A43" s="53"/>
      <c r="B43" s="41" t="s">
        <v>43</v>
      </c>
      <c r="C43" s="20" t="s">
        <v>10</v>
      </c>
      <c r="D43" s="13">
        <f t="shared" si="2"/>
        <v>64379.144</v>
      </c>
      <c r="E43" s="13">
        <f>SUM(E41,-E42)</f>
        <v>7909.4629999999997</v>
      </c>
      <c r="F43" s="13">
        <f t="shared" ref="F43:P43" si="13">SUM(F41,-F42)</f>
        <v>7074.62</v>
      </c>
      <c r="G43" s="13">
        <f t="shared" si="13"/>
        <v>7902.3050000000003</v>
      </c>
      <c r="H43" s="13">
        <f t="shared" si="13"/>
        <v>6181.6390000000001</v>
      </c>
      <c r="I43" s="13">
        <f t="shared" si="13"/>
        <v>3978.9229999999998</v>
      </c>
      <c r="J43" s="13">
        <f t="shared" si="13"/>
        <v>3380.0909999999999</v>
      </c>
      <c r="K43" s="13">
        <f t="shared" si="13"/>
        <v>3466.7919999999999</v>
      </c>
      <c r="L43" s="13">
        <f t="shared" si="13"/>
        <v>3475.6860000000001</v>
      </c>
      <c r="M43" s="13">
        <f t="shared" si="13"/>
        <v>3113.0039999999999</v>
      </c>
      <c r="N43" s="13">
        <f t="shared" si="13"/>
        <v>3926.0529999999999</v>
      </c>
      <c r="O43" s="21">
        <f t="shared" si="13"/>
        <v>6122.3540000000003</v>
      </c>
      <c r="P43" s="13">
        <f t="shared" si="13"/>
        <v>7848.2139999999999</v>
      </c>
    </row>
    <row r="44" spans="1:17" x14ac:dyDescent="0.2">
      <c r="A44" s="53" t="s">
        <v>44</v>
      </c>
      <c r="B44" s="46" t="s">
        <v>45</v>
      </c>
      <c r="C44" s="20" t="s">
        <v>10</v>
      </c>
      <c r="D44" s="13">
        <f t="shared" si="2"/>
        <v>0</v>
      </c>
      <c r="E44" s="13">
        <f>SUM(E43,-E45,-E46)</f>
        <v>0</v>
      </c>
      <c r="F44" s="13">
        <f t="shared" ref="F44:P44" si="14">SUM(F43,-F45,-F46)</f>
        <v>0</v>
      </c>
      <c r="G44" s="13">
        <f t="shared" si="14"/>
        <v>0</v>
      </c>
      <c r="H44" s="13">
        <f t="shared" si="14"/>
        <v>0</v>
      </c>
      <c r="I44" s="13">
        <f t="shared" si="14"/>
        <v>0</v>
      </c>
      <c r="J44" s="13">
        <f t="shared" si="14"/>
        <v>0</v>
      </c>
      <c r="K44" s="13">
        <f t="shared" si="14"/>
        <v>0</v>
      </c>
      <c r="L44" s="13">
        <f t="shared" si="14"/>
        <v>0</v>
      </c>
      <c r="M44" s="13">
        <f t="shared" si="14"/>
        <v>0</v>
      </c>
      <c r="N44" s="13">
        <f t="shared" si="14"/>
        <v>0</v>
      </c>
      <c r="O44" s="21">
        <f t="shared" si="14"/>
        <v>0</v>
      </c>
      <c r="P44" s="13">
        <f t="shared" si="14"/>
        <v>0</v>
      </c>
    </row>
    <row r="45" spans="1:17" x14ac:dyDescent="0.2">
      <c r="A45" s="53"/>
      <c r="B45" s="46" t="s">
        <v>46</v>
      </c>
      <c r="C45" s="20" t="s">
        <v>10</v>
      </c>
      <c r="D45" s="13">
        <f t="shared" si="2"/>
        <v>64379.144</v>
      </c>
      <c r="E45" s="14">
        <v>7909.4629999999997</v>
      </c>
      <c r="F45" s="14">
        <v>7074.62</v>
      </c>
      <c r="G45" s="14">
        <v>7902.3050000000003</v>
      </c>
      <c r="H45" s="14">
        <v>6181.6390000000001</v>
      </c>
      <c r="I45" s="14">
        <v>3978.9229999999998</v>
      </c>
      <c r="J45" s="14">
        <v>3380.0909999999999</v>
      </c>
      <c r="K45" s="14">
        <v>3466.7919999999999</v>
      </c>
      <c r="L45" s="14">
        <v>3475.6860000000001</v>
      </c>
      <c r="M45" s="14">
        <v>3113.0039999999999</v>
      </c>
      <c r="N45" s="14">
        <v>3926.0529999999999</v>
      </c>
      <c r="O45" s="15">
        <v>6122.3540000000003</v>
      </c>
      <c r="P45" s="14">
        <v>7848.2139999999999</v>
      </c>
    </row>
    <row r="46" spans="1:17" x14ac:dyDescent="0.2">
      <c r="A46" s="53"/>
      <c r="B46" s="46" t="s">
        <v>47</v>
      </c>
      <c r="C46" s="20" t="s">
        <v>10</v>
      </c>
      <c r="D46" s="13">
        <f t="shared" si="2"/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5">
        <v>0</v>
      </c>
      <c r="P46" s="14">
        <v>0</v>
      </c>
    </row>
    <row r="47" spans="1:17" x14ac:dyDescent="0.2">
      <c r="A47" s="54" t="s">
        <v>48</v>
      </c>
      <c r="B47" s="47" t="s">
        <v>11</v>
      </c>
      <c r="C47" s="20" t="s">
        <v>49</v>
      </c>
      <c r="D47" s="13">
        <f t="shared" si="2"/>
        <v>0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5"/>
      <c r="P47" s="14"/>
    </row>
    <row r="48" spans="1:17" x14ac:dyDescent="0.2">
      <c r="A48" s="54"/>
      <c r="B48" s="48" t="s">
        <v>12</v>
      </c>
      <c r="C48" s="20" t="s">
        <v>49</v>
      </c>
      <c r="D48" s="13">
        <f t="shared" si="2"/>
        <v>0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5"/>
      <c r="P48" s="14"/>
    </row>
    <row r="49" spans="1:16" x14ac:dyDescent="0.2">
      <c r="A49" s="49"/>
      <c r="B49" s="50"/>
      <c r="C49" s="23"/>
    </row>
    <row r="50" spans="1:16" x14ac:dyDescent="0.2">
      <c r="A50" s="49"/>
      <c r="B50" s="50"/>
      <c r="C50" s="23"/>
    </row>
    <row r="51" spans="1:16" x14ac:dyDescent="0.2">
      <c r="B51" s="3" t="s">
        <v>50</v>
      </c>
      <c r="C51" s="1"/>
      <c r="G51" s="50" t="s">
        <v>51</v>
      </c>
    </row>
    <row r="52" spans="1:16" x14ac:dyDescent="0.2">
      <c r="A52" s="51"/>
      <c r="C52" s="52" t="s">
        <v>52</v>
      </c>
      <c r="H52" s="52" t="s">
        <v>53</v>
      </c>
    </row>
    <row r="53" spans="1:16" x14ac:dyDescent="0.2">
      <c r="A53" s="51"/>
      <c r="B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</row>
    <row r="54" spans="1:16" hidden="1" x14ac:dyDescent="0.2">
      <c r="A54" s="51"/>
      <c r="B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</row>
    <row r="55" spans="1:16" hidden="1" x14ac:dyDescent="0.2">
      <c r="A55" s="51"/>
      <c r="B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</row>
    <row r="56" spans="1:16" hidden="1" x14ac:dyDescent="0.2">
      <c r="A56" s="51"/>
      <c r="B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</row>
    <row r="57" spans="1:16" hidden="1" x14ac:dyDescent="0.2">
      <c r="A57" s="51"/>
      <c r="B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</row>
    <row r="58" spans="1:16" hidden="1" x14ac:dyDescent="0.2">
      <c r="A58" s="51"/>
      <c r="B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</row>
    <row r="59" spans="1:16" hidden="1" x14ac:dyDescent="0.2">
      <c r="A59" s="51"/>
      <c r="B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</row>
    <row r="60" spans="1:16" hidden="1" x14ac:dyDescent="0.2">
      <c r="A60" s="51"/>
      <c r="B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</row>
    <row r="61" spans="1:16" hidden="1" x14ac:dyDescent="0.2">
      <c r="A61" s="51"/>
      <c r="B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</row>
    <row r="62" spans="1:16" hidden="1" x14ac:dyDescent="0.2">
      <c r="A62" s="51"/>
      <c r="B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</row>
    <row r="63" spans="1:16" hidden="1" x14ac:dyDescent="0.2">
      <c r="A63" s="51"/>
      <c r="B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</row>
    <row r="64" spans="1:16" hidden="1" x14ac:dyDescent="0.2">
      <c r="A64" s="51"/>
      <c r="B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</row>
    <row r="65" spans="1:16" hidden="1" x14ac:dyDescent="0.2">
      <c r="A65" s="51"/>
      <c r="B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</row>
    <row r="66" spans="1:16" hidden="1" x14ac:dyDescent="0.2">
      <c r="A66" s="51"/>
      <c r="B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</row>
    <row r="67" spans="1:16" hidden="1" x14ac:dyDescent="0.2">
      <c r="A67" s="51"/>
      <c r="B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</row>
    <row r="68" spans="1:16" hidden="1" x14ac:dyDescent="0.2">
      <c r="A68" s="51"/>
      <c r="B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</row>
    <row r="69" spans="1:16" hidden="1" x14ac:dyDescent="0.2">
      <c r="A69" s="51"/>
      <c r="B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</row>
    <row r="70" spans="1:16" hidden="1" x14ac:dyDescent="0.2">
      <c r="A70" s="51"/>
      <c r="B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</row>
    <row r="71" spans="1:16" hidden="1" x14ac:dyDescent="0.2">
      <c r="A71" s="51"/>
      <c r="B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</row>
    <row r="72" spans="1:16" hidden="1" x14ac:dyDescent="0.2">
      <c r="A72" s="51"/>
      <c r="B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</row>
    <row r="73" spans="1:16" hidden="1" x14ac:dyDescent="0.2">
      <c r="A73" s="51"/>
      <c r="B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</row>
    <row r="74" spans="1:16" hidden="1" x14ac:dyDescent="0.2">
      <c r="A74" s="51"/>
      <c r="B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6" hidden="1" x14ac:dyDescent="0.2">
      <c r="A75" s="51"/>
      <c r="B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</row>
    <row r="76" spans="1:16" hidden="1" x14ac:dyDescent="0.2">
      <c r="A76" s="51"/>
      <c r="B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</row>
    <row r="77" spans="1:16" hidden="1" x14ac:dyDescent="0.2">
      <c r="A77" s="51"/>
      <c r="B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</row>
    <row r="78" spans="1:16" hidden="1" x14ac:dyDescent="0.2">
      <c r="A78" s="51"/>
      <c r="B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</row>
    <row r="79" spans="1:16" hidden="1" x14ac:dyDescent="0.2">
      <c r="A79" s="51"/>
      <c r="B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</row>
    <row r="80" spans="1:16" hidden="1" x14ac:dyDescent="0.2">
      <c r="A80" s="51"/>
      <c r="B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</row>
    <row r="81" spans="1:16" hidden="1" x14ac:dyDescent="0.2">
      <c r="A81" s="51"/>
      <c r="B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</row>
    <row r="82" spans="1:16" hidden="1" x14ac:dyDescent="0.2">
      <c r="A82" s="51"/>
      <c r="B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</row>
    <row r="83" spans="1:16" hidden="1" x14ac:dyDescent="0.2">
      <c r="A83" s="51"/>
      <c r="B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</row>
    <row r="84" spans="1:16" hidden="1" x14ac:dyDescent="0.2">
      <c r="A84" s="51"/>
      <c r="B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</row>
    <row r="85" spans="1:16" hidden="1" x14ac:dyDescent="0.2">
      <c r="A85" s="51"/>
      <c r="B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</row>
    <row r="86" spans="1:16" hidden="1" x14ac:dyDescent="0.2">
      <c r="A86" s="51"/>
      <c r="B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</row>
    <row r="87" spans="1:16" hidden="1" x14ac:dyDescent="0.2">
      <c r="A87" s="51"/>
      <c r="B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</row>
    <row r="88" spans="1:16" hidden="1" x14ac:dyDescent="0.2">
      <c r="A88" s="51"/>
      <c r="B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</row>
    <row r="89" spans="1:16" hidden="1" x14ac:dyDescent="0.2">
      <c r="A89" s="51"/>
      <c r="B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</row>
    <row r="90" spans="1:16" hidden="1" x14ac:dyDescent="0.2">
      <c r="A90" s="51"/>
      <c r="B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</row>
    <row r="91" spans="1:16" hidden="1" x14ac:dyDescent="0.2">
      <c r="A91" s="51"/>
      <c r="B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</row>
    <row r="92" spans="1:16" hidden="1" x14ac:dyDescent="0.2">
      <c r="A92" s="51"/>
      <c r="B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</row>
    <row r="93" spans="1:16" hidden="1" x14ac:dyDescent="0.2">
      <c r="A93" s="51"/>
      <c r="B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</row>
    <row r="94" spans="1:16" hidden="1" x14ac:dyDescent="0.2">
      <c r="A94" s="51"/>
      <c r="B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</row>
    <row r="95" spans="1:16" hidden="1" x14ac:dyDescent="0.2">
      <c r="A95" s="51"/>
      <c r="B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</row>
    <row r="96" spans="1:16" hidden="1" x14ac:dyDescent="0.2">
      <c r="A96" s="51"/>
      <c r="B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</row>
    <row r="97" spans="1:16" hidden="1" x14ac:dyDescent="0.2">
      <c r="A97" s="51"/>
      <c r="B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</row>
    <row r="98" spans="1:16" hidden="1" x14ac:dyDescent="0.2">
      <c r="A98" s="51"/>
      <c r="B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</row>
    <row r="99" spans="1:16" hidden="1" x14ac:dyDescent="0.2">
      <c r="A99" s="51"/>
      <c r="B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</row>
    <row r="100" spans="1:16" hidden="1" x14ac:dyDescent="0.2">
      <c r="A100" s="51"/>
      <c r="B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</row>
    <row r="101" spans="1:16" hidden="1" x14ac:dyDescent="0.2">
      <c r="A101" s="51"/>
      <c r="B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</row>
    <row r="102" spans="1:16" hidden="1" x14ac:dyDescent="0.2">
      <c r="A102" s="51"/>
      <c r="B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</row>
    <row r="103" spans="1:16" hidden="1" x14ac:dyDescent="0.2">
      <c r="A103" s="51"/>
      <c r="B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</row>
    <row r="104" spans="1:16" hidden="1" x14ac:dyDescent="0.2">
      <c r="A104" s="51"/>
      <c r="B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</row>
    <row r="105" spans="1:16" hidden="1" x14ac:dyDescent="0.2">
      <c r="A105" s="51"/>
      <c r="B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</row>
    <row r="106" spans="1:16" hidden="1" x14ac:dyDescent="0.2">
      <c r="A106" s="51"/>
      <c r="B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</row>
    <row r="107" spans="1:16" hidden="1" x14ac:dyDescent="0.2">
      <c r="A107" s="51"/>
      <c r="B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</row>
    <row r="108" spans="1:16" hidden="1" x14ac:dyDescent="0.2">
      <c r="A108" s="51"/>
      <c r="B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</row>
    <row r="109" spans="1:16" hidden="1" x14ac:dyDescent="0.2">
      <c r="A109" s="51"/>
      <c r="B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</row>
    <row r="110" spans="1:16" hidden="1" x14ac:dyDescent="0.2">
      <c r="A110" s="51"/>
      <c r="B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</row>
    <row r="111" spans="1:16" hidden="1" x14ac:dyDescent="0.2">
      <c r="A111" s="51"/>
      <c r="B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</row>
    <row r="112" spans="1:16" hidden="1" x14ac:dyDescent="0.2">
      <c r="A112" s="51"/>
      <c r="B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</row>
    <row r="113" spans="1:16" hidden="1" x14ac:dyDescent="0.2">
      <c r="A113" s="51"/>
      <c r="B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</row>
    <row r="114" spans="1:16" hidden="1" x14ac:dyDescent="0.2">
      <c r="A114" s="51"/>
      <c r="B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</row>
    <row r="115" spans="1:16" hidden="1" x14ac:dyDescent="0.2">
      <c r="A115" s="51"/>
      <c r="B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</row>
    <row r="116" spans="1:16" hidden="1" x14ac:dyDescent="0.2">
      <c r="A116" s="51"/>
      <c r="B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</row>
    <row r="117" spans="1:16" hidden="1" x14ac:dyDescent="0.2">
      <c r="A117" s="51"/>
      <c r="B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</row>
    <row r="118" spans="1:16" hidden="1" x14ac:dyDescent="0.2">
      <c r="A118" s="51"/>
      <c r="B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</row>
    <row r="119" spans="1:16" hidden="1" x14ac:dyDescent="0.2">
      <c r="A119" s="51"/>
      <c r="B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</row>
    <row r="120" spans="1:16" hidden="1" x14ac:dyDescent="0.2">
      <c r="A120" s="51"/>
      <c r="B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</row>
    <row r="121" spans="1:16" hidden="1" x14ac:dyDescent="0.2">
      <c r="A121" s="51"/>
      <c r="B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</row>
    <row r="122" spans="1:16" hidden="1" x14ac:dyDescent="0.2">
      <c r="A122" s="51"/>
      <c r="B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</row>
    <row r="123" spans="1:16" hidden="1" x14ac:dyDescent="0.2">
      <c r="A123" s="51"/>
      <c r="B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</row>
    <row r="124" spans="1:16" hidden="1" x14ac:dyDescent="0.2">
      <c r="A124" s="51"/>
      <c r="B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</row>
    <row r="125" spans="1:16" hidden="1" x14ac:dyDescent="0.2">
      <c r="A125" s="51"/>
      <c r="B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</row>
    <row r="126" spans="1:16" hidden="1" x14ac:dyDescent="0.2">
      <c r="A126" s="51"/>
      <c r="B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</row>
    <row r="127" spans="1:16" hidden="1" x14ac:dyDescent="0.2">
      <c r="A127" s="51"/>
      <c r="B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</row>
    <row r="128" spans="1:16" hidden="1" x14ac:dyDescent="0.2">
      <c r="A128" s="51"/>
      <c r="B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</row>
    <row r="129" spans="1:16" hidden="1" x14ac:dyDescent="0.2">
      <c r="A129" s="51"/>
      <c r="B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</row>
    <row r="130" spans="1:16" hidden="1" x14ac:dyDescent="0.2">
      <c r="A130" s="51"/>
      <c r="B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</row>
    <row r="131" spans="1:16" hidden="1" x14ac:dyDescent="0.2">
      <c r="A131" s="51"/>
      <c r="B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</row>
    <row r="132" spans="1:16" hidden="1" x14ac:dyDescent="0.2">
      <c r="A132" s="51"/>
      <c r="B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</row>
    <row r="133" spans="1:16" hidden="1" x14ac:dyDescent="0.2">
      <c r="A133" s="51"/>
      <c r="B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</row>
    <row r="134" spans="1:16" hidden="1" x14ac:dyDescent="0.2">
      <c r="A134" s="51"/>
      <c r="B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</row>
    <row r="135" spans="1:16" hidden="1" x14ac:dyDescent="0.2">
      <c r="A135" s="51"/>
      <c r="B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</row>
    <row r="136" spans="1:16" hidden="1" x14ac:dyDescent="0.2">
      <c r="A136" s="51"/>
      <c r="B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</row>
    <row r="137" spans="1:16" hidden="1" x14ac:dyDescent="0.2">
      <c r="A137" s="51"/>
      <c r="B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</row>
    <row r="138" spans="1:16" hidden="1" x14ac:dyDescent="0.2">
      <c r="A138" s="51"/>
      <c r="B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</row>
    <row r="139" spans="1:16" hidden="1" x14ac:dyDescent="0.2">
      <c r="A139" s="51"/>
      <c r="B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</row>
    <row r="140" spans="1:16" hidden="1" x14ac:dyDescent="0.2">
      <c r="A140" s="51"/>
      <c r="B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</row>
    <row r="141" spans="1:16" hidden="1" x14ac:dyDescent="0.2">
      <c r="A141" s="51"/>
      <c r="B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</row>
    <row r="142" spans="1:16" hidden="1" x14ac:dyDescent="0.2">
      <c r="A142" s="51"/>
      <c r="B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</row>
    <row r="143" spans="1:16" hidden="1" x14ac:dyDescent="0.2">
      <c r="A143" s="51"/>
      <c r="B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</row>
    <row r="144" spans="1:16" hidden="1" x14ac:dyDescent="0.2">
      <c r="A144" s="51"/>
      <c r="B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</row>
    <row r="145" spans="1:16" hidden="1" x14ac:dyDescent="0.2">
      <c r="A145" s="51"/>
      <c r="B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</row>
    <row r="146" spans="1:16" hidden="1" x14ac:dyDescent="0.2">
      <c r="A146" s="51"/>
      <c r="B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</row>
    <row r="147" spans="1:16" hidden="1" x14ac:dyDescent="0.2">
      <c r="A147" s="51"/>
      <c r="B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</row>
    <row r="148" spans="1:16" hidden="1" x14ac:dyDescent="0.2">
      <c r="A148" s="51"/>
      <c r="B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</row>
    <row r="149" spans="1:16" hidden="1" x14ac:dyDescent="0.2">
      <c r="A149" s="51"/>
      <c r="B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</row>
    <row r="150" spans="1:16" hidden="1" x14ac:dyDescent="0.2"/>
    <row r="151" spans="1:16" hidden="1" x14ac:dyDescent="0.2"/>
    <row r="152" spans="1:16" hidden="1" x14ac:dyDescent="0.2"/>
    <row r="153" spans="1:16" hidden="1" x14ac:dyDescent="0.2"/>
    <row r="154" spans="1:16" hidden="1" x14ac:dyDescent="0.2"/>
    <row r="155" spans="1:16" hidden="1" x14ac:dyDescent="0.2"/>
  </sheetData>
  <mergeCells count="15">
    <mergeCell ref="A1:C1"/>
    <mergeCell ref="A2:C2"/>
    <mergeCell ref="E2:J3"/>
    <mergeCell ref="K2:P3"/>
    <mergeCell ref="A4:B5"/>
    <mergeCell ref="C4:C5"/>
    <mergeCell ref="A41:A43"/>
    <mergeCell ref="A44:A46"/>
    <mergeCell ref="A47:A48"/>
    <mergeCell ref="A6:A8"/>
    <mergeCell ref="A9:A11"/>
    <mergeCell ref="A12:A14"/>
    <mergeCell ref="A15:A17"/>
    <mergeCell ref="A23:A24"/>
    <mergeCell ref="A39:A40"/>
  </mergeCells>
  <pageMargins left="0.7" right="0.7" top="0.75" bottom="0.75" header="0.3" footer="0.3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2019-04-04T05:27:54Z</dcterms:modified>
</cp:coreProperties>
</file>